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-105" yWindow="-105" windowWidth="20730" windowHeight="11760" tabRatio="794" firstSheet="1" activeTab="1"/>
  </bookViews>
  <sheets>
    <sheet name="Прайс mini" sheetId="11" r:id="rId1"/>
    <sheet name="Прайс-лист Cedral 2021" sheetId="5" r:id="rId2"/>
    <sheet name="Бланк заказа Cedral 2021" sheetId="10" r:id="rId3"/>
    <sheet name="Логистические параметры товара" sheetId="3" r:id="rId4"/>
  </sheets>
  <externalReferences>
    <externalReference r:id="rId5"/>
  </externalReferences>
  <definedNames>
    <definedName name="_xlnm._FilterDatabase" localSheetId="2" hidden="1">'Бланк заказа Cedral 2021'!$A$17:$H$612</definedName>
    <definedName name="список3" localSheetId="0">'[1]Форма заказа Cedral Wood'!$B$6:$B$11</definedName>
    <definedName name="список3">#REF!</definedName>
  </definedNames>
  <calcPr calcId="114210"/>
</workbook>
</file>

<file path=xl/calcChain.xml><?xml version="1.0" encoding="utf-8"?>
<calcChain xmlns="http://schemas.openxmlformats.org/spreadsheetml/2006/main">
  <c r="H27" i="11"/>
  <c r="H130" i="5"/>
  <c r="H56" i="11"/>
  <c r="H140" i="5"/>
  <c r="H136"/>
  <c r="H128"/>
  <c r="H116"/>
  <c r="H114"/>
  <c r="H112"/>
  <c r="H110"/>
  <c r="H108"/>
  <c r="H106"/>
  <c r="H102"/>
  <c r="H28"/>
  <c r="H26"/>
  <c r="H22"/>
  <c r="H24"/>
  <c r="H20"/>
  <c r="H18"/>
  <c r="H16"/>
  <c r="H13"/>
  <c r="H61" i="11"/>
  <c r="H59"/>
  <c r="H55"/>
  <c r="H54"/>
  <c r="H48"/>
  <c r="H47"/>
  <c r="H46"/>
  <c r="H45"/>
  <c r="H44"/>
  <c r="H126" i="5"/>
  <c r="H53" i="11"/>
  <c r="H124" i="5"/>
  <c r="H52" i="11"/>
  <c r="H122" i="5"/>
  <c r="H51" i="11"/>
  <c r="F124" i="5"/>
  <c r="F122"/>
  <c r="F120"/>
  <c r="F118"/>
  <c r="B113"/>
  <c r="B111"/>
  <c r="H42" i="11"/>
  <c r="H41"/>
  <c r="H33"/>
  <c r="H28"/>
  <c r="H26"/>
  <c r="H52" i="5"/>
  <c r="H32" i="11"/>
  <c r="H50" i="5"/>
  <c r="H31" i="11"/>
  <c r="H48" i="5"/>
  <c r="H30" i="11"/>
  <c r="H46" i="5"/>
  <c r="H29" i="11"/>
  <c r="H44" i="5"/>
  <c r="H42"/>
  <c r="H25" i="11"/>
  <c r="H40" i="5"/>
  <c r="H23" i="11"/>
  <c r="H36" i="5"/>
  <c r="H34"/>
  <c r="H21" i="11"/>
  <c r="H32" i="5"/>
  <c r="H38"/>
  <c r="H24" i="11"/>
  <c r="F38" i="5"/>
  <c r="G616" i="10"/>
  <c r="E616"/>
  <c r="G615"/>
  <c r="E615"/>
  <c r="G614"/>
  <c r="E614"/>
  <c r="G613"/>
  <c r="E613"/>
  <c r="H22" i="11"/>
  <c r="F42" i="5"/>
  <c r="F40"/>
  <c r="H18" i="11"/>
  <c r="H17"/>
  <c r="H16"/>
  <c r="H15"/>
  <c r="H14"/>
  <c r="H13"/>
  <c r="H11"/>
  <c r="J11"/>
  <c r="H10"/>
  <c r="J10"/>
  <c r="J42"/>
  <c r="J41"/>
  <c r="H138" i="5"/>
  <c r="H60" i="11"/>
  <c r="H134" i="5"/>
  <c r="H58" i="11"/>
  <c r="H132" i="5"/>
  <c r="H57" i="11"/>
  <c r="H120" i="5"/>
  <c r="H50" i="11"/>
  <c r="H118" i="5"/>
  <c r="H49" i="11"/>
  <c r="H30" i="5"/>
  <c r="H19" i="11"/>
  <c r="H20"/>
  <c r="E18" i="10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50"/>
  <c r="I13" i="5"/>
  <c r="G612" i="10"/>
  <c r="E612"/>
  <c r="G609"/>
  <c r="E609"/>
  <c r="G608"/>
  <c r="E608"/>
  <c r="G607"/>
  <c r="E607"/>
  <c r="G606"/>
  <c r="E606"/>
  <c r="G605"/>
  <c r="E605"/>
  <c r="G604"/>
  <c r="E604"/>
  <c r="G601"/>
  <c r="E601"/>
  <c r="G600"/>
  <c r="E600"/>
  <c r="G599"/>
  <c r="E599"/>
  <c r="G598"/>
  <c r="E598"/>
  <c r="G597"/>
  <c r="E597"/>
  <c r="E596"/>
  <c r="G595"/>
  <c r="E595"/>
  <c r="G594"/>
  <c r="E594"/>
  <c r="G593"/>
  <c r="E593"/>
  <c r="G590"/>
  <c r="E590"/>
  <c r="G589"/>
  <c r="E589"/>
  <c r="G588"/>
  <c r="E588"/>
  <c r="G587"/>
  <c r="E587"/>
  <c r="G586"/>
  <c r="E586"/>
  <c r="G585"/>
  <c r="E585"/>
  <c r="G581"/>
  <c r="E581"/>
  <c r="G580"/>
  <c r="E580"/>
  <c r="G579"/>
  <c r="E579"/>
  <c r="G578"/>
  <c r="E578"/>
  <c r="G577"/>
  <c r="E577"/>
  <c r="G576"/>
  <c r="E576"/>
  <c r="G573"/>
  <c r="E573"/>
  <c r="G572"/>
  <c r="E572"/>
  <c r="G571"/>
  <c r="E571"/>
  <c r="G570"/>
  <c r="E570"/>
  <c r="G569"/>
  <c r="E569"/>
  <c r="G568"/>
  <c r="E568"/>
  <c r="G565"/>
  <c r="E565"/>
  <c r="G564"/>
  <c r="E564"/>
  <c r="G563"/>
  <c r="E563"/>
  <c r="G562"/>
  <c r="E562"/>
  <c r="G561"/>
  <c r="E561"/>
  <c r="G560"/>
  <c r="E560"/>
  <c r="G557"/>
  <c r="E557"/>
  <c r="G556"/>
  <c r="E556"/>
  <c r="G555"/>
  <c r="E555"/>
  <c r="G554"/>
  <c r="E554"/>
  <c r="G553"/>
  <c r="E553"/>
  <c r="G552"/>
  <c r="E552"/>
  <c r="G548"/>
  <c r="E548"/>
  <c r="G547"/>
  <c r="E547"/>
  <c r="G546"/>
  <c r="E546"/>
  <c r="G545"/>
  <c r="E545"/>
  <c r="G544"/>
  <c r="E544"/>
  <c r="G543"/>
  <c r="E543"/>
  <c r="G540"/>
  <c r="E540"/>
  <c r="G539"/>
  <c r="E539"/>
  <c r="G538"/>
  <c r="E538"/>
  <c r="G537"/>
  <c r="E537"/>
  <c r="G536"/>
  <c r="E536"/>
  <c r="G535"/>
  <c r="E535"/>
  <c r="G532"/>
  <c r="E532"/>
  <c r="G531"/>
  <c r="E531"/>
  <c r="G530"/>
  <c r="E530"/>
  <c r="G529"/>
  <c r="E529"/>
  <c r="G528"/>
  <c r="E528"/>
  <c r="G527"/>
  <c r="E527"/>
  <c r="G524"/>
  <c r="E524"/>
  <c r="G523"/>
  <c r="E523"/>
  <c r="G522"/>
  <c r="E522"/>
  <c r="G521"/>
  <c r="E521"/>
  <c r="G519"/>
  <c r="E519"/>
  <c r="G518"/>
  <c r="E518"/>
  <c r="G515"/>
  <c r="E515"/>
  <c r="G514"/>
  <c r="E514"/>
  <c r="G513"/>
  <c r="E513"/>
  <c r="G512"/>
  <c r="E512"/>
  <c r="G511"/>
  <c r="E511"/>
  <c r="G510"/>
  <c r="E510"/>
  <c r="G507"/>
  <c r="E507"/>
  <c r="G506"/>
  <c r="E506"/>
  <c r="G505"/>
  <c r="E505"/>
  <c r="G504"/>
  <c r="E504"/>
  <c r="G503"/>
  <c r="E503"/>
  <c r="G502"/>
  <c r="E502"/>
  <c r="G499"/>
  <c r="E499"/>
  <c r="G498"/>
  <c r="E498"/>
  <c r="G497"/>
  <c r="E497"/>
  <c r="G496"/>
  <c r="E496"/>
  <c r="G495"/>
  <c r="E495"/>
  <c r="G494"/>
  <c r="E494"/>
  <c r="G491"/>
  <c r="E491"/>
  <c r="G490"/>
  <c r="E490"/>
  <c r="G488"/>
  <c r="E488"/>
  <c r="G487"/>
  <c r="E487"/>
  <c r="G486"/>
  <c r="E486"/>
  <c r="G485"/>
  <c r="E485"/>
  <c r="G482"/>
  <c r="E482"/>
  <c r="G481"/>
  <c r="E481"/>
  <c r="G480"/>
  <c r="E480"/>
  <c r="G479"/>
  <c r="E479"/>
  <c r="G478"/>
  <c r="E478"/>
  <c r="G477"/>
  <c r="E477"/>
  <c r="G474"/>
  <c r="E474"/>
  <c r="G473"/>
  <c r="E473"/>
  <c r="G472"/>
  <c r="E472"/>
  <c r="G471"/>
  <c r="E471"/>
  <c r="G470"/>
  <c r="E470"/>
  <c r="G469"/>
  <c r="E469"/>
  <c r="G467"/>
  <c r="E467"/>
  <c r="G466"/>
  <c r="E466"/>
  <c r="G465"/>
  <c r="E465"/>
  <c r="G464"/>
  <c r="E464"/>
  <c r="G463"/>
  <c r="E463"/>
  <c r="G462"/>
  <c r="E462"/>
  <c r="G461"/>
  <c r="E461"/>
  <c r="G459"/>
  <c r="G457"/>
  <c r="E457"/>
  <c r="G456"/>
  <c r="E456"/>
  <c r="E455"/>
  <c r="G454"/>
  <c r="E454"/>
  <c r="G452"/>
  <c r="E452"/>
  <c r="G451"/>
  <c r="E451"/>
  <c r="G449"/>
  <c r="G448"/>
  <c r="E448"/>
  <c r="G447"/>
  <c r="E447"/>
  <c r="G446"/>
  <c r="E446"/>
  <c r="G445"/>
  <c r="E445"/>
  <c r="G444"/>
  <c r="E444"/>
  <c r="G443"/>
  <c r="E443"/>
  <c r="G441"/>
  <c r="G440"/>
  <c r="E440"/>
  <c r="G439"/>
  <c r="E439"/>
  <c r="E438"/>
  <c r="G437"/>
  <c r="E437"/>
  <c r="G436"/>
  <c r="E436"/>
  <c r="G435"/>
  <c r="E435"/>
  <c r="G433"/>
  <c r="E433"/>
  <c r="G432"/>
  <c r="E432"/>
  <c r="G431"/>
  <c r="E431"/>
  <c r="G430"/>
  <c r="E430"/>
  <c r="G429"/>
  <c r="E429"/>
  <c r="G428"/>
  <c r="E428"/>
  <c r="G427"/>
  <c r="E427"/>
  <c r="G425"/>
  <c r="E425"/>
  <c r="G424"/>
  <c r="E424"/>
  <c r="G423"/>
  <c r="E423"/>
  <c r="E422"/>
  <c r="G421"/>
  <c r="E421"/>
  <c r="G420"/>
  <c r="E420"/>
  <c r="G418"/>
  <c r="E418"/>
  <c r="G416"/>
  <c r="G415"/>
  <c r="E415"/>
  <c r="G414"/>
  <c r="E414"/>
  <c r="E413"/>
  <c r="G412"/>
  <c r="E412"/>
  <c r="G411"/>
  <c r="E411"/>
  <c r="G410"/>
  <c r="E410"/>
  <c r="G408"/>
  <c r="G407"/>
  <c r="E407"/>
  <c r="G406"/>
  <c r="E406"/>
  <c r="G405"/>
  <c r="E405"/>
  <c r="G404"/>
  <c r="E404"/>
  <c r="G403"/>
  <c r="E403"/>
  <c r="G402"/>
  <c r="E402"/>
  <c r="G400"/>
  <c r="E400"/>
  <c r="G399"/>
  <c r="E399"/>
  <c r="G398"/>
  <c r="E398"/>
  <c r="G397"/>
  <c r="E397"/>
  <c r="G396"/>
  <c r="E396"/>
  <c r="G395"/>
  <c r="E395"/>
  <c r="G394"/>
  <c r="E394"/>
  <c r="G392"/>
  <c r="G391"/>
  <c r="E391"/>
  <c r="G390"/>
  <c r="E390"/>
  <c r="E389"/>
  <c r="G388"/>
  <c r="E388"/>
  <c r="G386"/>
  <c r="E386"/>
  <c r="G385"/>
  <c r="E385"/>
  <c r="G383"/>
  <c r="G382"/>
  <c r="E382"/>
  <c r="G381"/>
  <c r="E381"/>
  <c r="G380"/>
  <c r="E380"/>
  <c r="G377"/>
  <c r="E377"/>
  <c r="D377"/>
  <c r="G376"/>
  <c r="D376"/>
  <c r="G375"/>
  <c r="E375"/>
  <c r="D375"/>
  <c r="G374"/>
  <c r="E374"/>
  <c r="D374"/>
  <c r="G373"/>
  <c r="E373"/>
  <c r="D373"/>
  <c r="G372"/>
  <c r="D372"/>
  <c r="G371"/>
  <c r="E371"/>
  <c r="D371"/>
  <c r="G370"/>
  <c r="E370"/>
  <c r="D370"/>
  <c r="G369"/>
  <c r="E369"/>
  <c r="D369"/>
  <c r="G368"/>
  <c r="D368"/>
  <c r="G367"/>
  <c r="E367"/>
  <c r="D367"/>
  <c r="G366"/>
  <c r="E366"/>
  <c r="D366"/>
  <c r="G365"/>
  <c r="E365"/>
  <c r="D365"/>
  <c r="G364"/>
  <c r="D364"/>
  <c r="G363"/>
  <c r="E363"/>
  <c r="D363"/>
  <c r="G362"/>
  <c r="E362"/>
  <c r="D362"/>
  <c r="G361"/>
  <c r="E361"/>
  <c r="D361"/>
  <c r="G360"/>
  <c r="D360"/>
  <c r="G359"/>
  <c r="E359"/>
  <c r="D359"/>
  <c r="G358"/>
  <c r="E358"/>
  <c r="D358"/>
  <c r="G357"/>
  <c r="E357"/>
  <c r="D357"/>
  <c r="G356"/>
  <c r="D356"/>
  <c r="G355"/>
  <c r="E355"/>
  <c r="D355"/>
  <c r="G354"/>
  <c r="E354"/>
  <c r="D354"/>
  <c r="G353"/>
  <c r="E353"/>
  <c r="D353"/>
  <c r="G352"/>
  <c r="D352"/>
  <c r="G351"/>
  <c r="E351"/>
  <c r="D351"/>
  <c r="G350"/>
  <c r="E350"/>
  <c r="D350"/>
  <c r="G349"/>
  <c r="E349"/>
  <c r="D349"/>
  <c r="G348"/>
  <c r="D348"/>
  <c r="G346"/>
  <c r="E346"/>
  <c r="D346"/>
  <c r="G345"/>
  <c r="E345"/>
  <c r="D345"/>
  <c r="G344"/>
  <c r="D344"/>
  <c r="G343"/>
  <c r="D343"/>
  <c r="G342"/>
  <c r="D342"/>
  <c r="G341"/>
  <c r="E341"/>
  <c r="D341"/>
  <c r="G340"/>
  <c r="D340"/>
  <c r="G339"/>
  <c r="D339"/>
  <c r="G338"/>
  <c r="E338"/>
  <c r="D338"/>
  <c r="G337"/>
  <c r="E337"/>
  <c r="D337"/>
  <c r="G336"/>
  <c r="D336"/>
  <c r="G335"/>
  <c r="D335"/>
  <c r="G334"/>
  <c r="D334"/>
  <c r="G333"/>
  <c r="E333"/>
  <c r="D333"/>
  <c r="G332"/>
  <c r="D332"/>
  <c r="G331"/>
  <c r="D331"/>
  <c r="G330"/>
  <c r="E330"/>
  <c r="D330"/>
  <c r="G329"/>
  <c r="E329"/>
  <c r="D329"/>
  <c r="G328"/>
  <c r="D328"/>
  <c r="G327"/>
  <c r="D327"/>
  <c r="G326"/>
  <c r="D326"/>
  <c r="G325"/>
  <c r="E325"/>
  <c r="D325"/>
  <c r="G324"/>
  <c r="D324"/>
  <c r="G323"/>
  <c r="D323"/>
  <c r="G322"/>
  <c r="E322"/>
  <c r="D322"/>
  <c r="G321"/>
  <c r="E321"/>
  <c r="D321"/>
  <c r="G320"/>
  <c r="D320"/>
  <c r="G319"/>
  <c r="E319"/>
  <c r="D319"/>
  <c r="G318"/>
  <c r="E318"/>
  <c r="D318"/>
  <c r="G317"/>
  <c r="E317"/>
  <c r="D317"/>
  <c r="G316"/>
  <c r="E316"/>
  <c r="D316"/>
  <c r="G313"/>
  <c r="E313"/>
  <c r="G312"/>
  <c r="E312"/>
  <c r="G311"/>
  <c r="E311"/>
  <c r="G310"/>
  <c r="E310"/>
  <c r="G309"/>
  <c r="E309"/>
  <c r="E308"/>
  <c r="G307"/>
  <c r="G306"/>
  <c r="E306"/>
  <c r="G305"/>
  <c r="E305"/>
  <c r="G304"/>
  <c r="E304"/>
  <c r="G303"/>
  <c r="E303"/>
  <c r="G302"/>
  <c r="E302"/>
  <c r="G301"/>
  <c r="E301"/>
  <c r="E300"/>
  <c r="G299"/>
  <c r="G298"/>
  <c r="E298"/>
  <c r="G297"/>
  <c r="E297"/>
  <c r="G296"/>
  <c r="E296"/>
  <c r="G295"/>
  <c r="E295"/>
  <c r="G294"/>
  <c r="E294"/>
  <c r="G293"/>
  <c r="E293"/>
  <c r="E292"/>
  <c r="G291"/>
  <c r="G290"/>
  <c r="E290"/>
  <c r="G289"/>
  <c r="E289"/>
  <c r="G288"/>
  <c r="E288"/>
  <c r="G287"/>
  <c r="E287"/>
  <c r="G286"/>
  <c r="E286"/>
  <c r="G285"/>
  <c r="E285"/>
  <c r="E284"/>
  <c r="G282"/>
  <c r="G281"/>
  <c r="E281"/>
  <c r="G280"/>
  <c r="E280"/>
  <c r="G279"/>
  <c r="E279"/>
  <c r="G278"/>
  <c r="E278"/>
  <c r="G277"/>
  <c r="E277"/>
  <c r="G276"/>
  <c r="E276"/>
  <c r="E275"/>
  <c r="G274"/>
  <c r="G273"/>
  <c r="E273"/>
  <c r="G272"/>
  <c r="E272"/>
  <c r="G271"/>
  <c r="E271"/>
  <c r="G270"/>
  <c r="E270"/>
  <c r="G269"/>
  <c r="E269"/>
  <c r="G268"/>
  <c r="E268"/>
  <c r="E267"/>
  <c r="G266"/>
  <c r="G265"/>
  <c r="E265"/>
  <c r="G264"/>
  <c r="E264"/>
  <c r="G263"/>
  <c r="E263"/>
  <c r="G262"/>
  <c r="E262"/>
  <c r="G261"/>
  <c r="E261"/>
  <c r="G260"/>
  <c r="E260"/>
  <c r="E259"/>
  <c r="G258"/>
  <c r="G257"/>
  <c r="E257"/>
  <c r="G256"/>
  <c r="E256"/>
  <c r="G255"/>
  <c r="E255"/>
  <c r="G254"/>
  <c r="E254"/>
  <c r="G253"/>
  <c r="E253"/>
  <c r="G251"/>
  <c r="E251"/>
  <c r="E250"/>
  <c r="G249"/>
  <c r="G248"/>
  <c r="E248"/>
  <c r="G247"/>
  <c r="E247"/>
  <c r="G246"/>
  <c r="E246"/>
  <c r="G245"/>
  <c r="E245"/>
  <c r="G244"/>
  <c r="E244"/>
  <c r="G243"/>
  <c r="E243"/>
  <c r="E242"/>
  <c r="G241"/>
  <c r="G240"/>
  <c r="E240"/>
  <c r="G239"/>
  <c r="E239"/>
  <c r="G238"/>
  <c r="E238"/>
  <c r="G237"/>
  <c r="E237"/>
  <c r="G236"/>
  <c r="E236"/>
  <c r="G235"/>
  <c r="E235"/>
  <c r="E234"/>
  <c r="G233"/>
  <c r="G232"/>
  <c r="E232"/>
  <c r="G231"/>
  <c r="E231"/>
  <c r="G230"/>
  <c r="E230"/>
  <c r="G229"/>
  <c r="E229"/>
  <c r="G228"/>
  <c r="E228"/>
  <c r="G227"/>
  <c r="E227"/>
  <c r="E226"/>
  <c r="G225"/>
  <c r="G224"/>
  <c r="E224"/>
  <c r="G223"/>
  <c r="E223"/>
  <c r="G222"/>
  <c r="E222"/>
  <c r="G220"/>
  <c r="E220"/>
  <c r="G219"/>
  <c r="E219"/>
  <c r="G218"/>
  <c r="E218"/>
  <c r="E217"/>
  <c r="G216"/>
  <c r="G215"/>
  <c r="E215"/>
  <c r="G214"/>
  <c r="E214"/>
  <c r="G213"/>
  <c r="E213"/>
  <c r="G212"/>
  <c r="E212"/>
  <c r="G211"/>
  <c r="E211"/>
  <c r="G210"/>
  <c r="E210"/>
  <c r="E209"/>
  <c r="G208"/>
  <c r="G207"/>
  <c r="E207"/>
  <c r="G206"/>
  <c r="E206"/>
  <c r="G205"/>
  <c r="E205"/>
  <c r="G204"/>
  <c r="E204"/>
  <c r="G203"/>
  <c r="E203"/>
  <c r="G202"/>
  <c r="E202"/>
  <c r="E201"/>
  <c r="G200"/>
  <c r="G199"/>
  <c r="E199"/>
  <c r="G198"/>
  <c r="E198"/>
  <c r="G197"/>
  <c r="E197"/>
  <c r="G196"/>
  <c r="E196"/>
  <c r="G195"/>
  <c r="E195"/>
  <c r="G194"/>
  <c r="E194"/>
  <c r="E193"/>
  <c r="G192"/>
  <c r="G191"/>
  <c r="E191"/>
  <c r="G189"/>
  <c r="E189"/>
  <c r="G188"/>
  <c r="E188"/>
  <c r="G187"/>
  <c r="E187"/>
  <c r="G186"/>
  <c r="E186"/>
  <c r="G185"/>
  <c r="E185"/>
  <c r="E184"/>
  <c r="G183"/>
  <c r="G182"/>
  <c r="E182"/>
  <c r="G181"/>
  <c r="E181"/>
  <c r="G180"/>
  <c r="E180"/>
  <c r="G179"/>
  <c r="E179"/>
  <c r="G178"/>
  <c r="E178"/>
  <c r="G177"/>
  <c r="E177"/>
  <c r="E176"/>
  <c r="G175"/>
  <c r="G174"/>
  <c r="E174"/>
  <c r="G173"/>
  <c r="E173"/>
  <c r="G172"/>
  <c r="E172"/>
  <c r="G171"/>
  <c r="E171"/>
  <c r="G170"/>
  <c r="E170"/>
  <c r="G169"/>
  <c r="E169"/>
  <c r="E168"/>
  <c r="G167"/>
  <c r="G166"/>
  <c r="E166"/>
  <c r="G165"/>
  <c r="E165"/>
  <c r="G164"/>
  <c r="E164"/>
  <c r="G163"/>
  <c r="E163"/>
  <c r="G162"/>
  <c r="E162"/>
  <c r="G161"/>
  <c r="E161"/>
  <c r="E160"/>
  <c r="G158"/>
  <c r="G157"/>
  <c r="E157"/>
  <c r="G156"/>
  <c r="E156"/>
  <c r="G154"/>
  <c r="E154"/>
  <c r="G153"/>
  <c r="E153"/>
  <c r="G152"/>
  <c r="E152"/>
  <c r="G151"/>
  <c r="E151"/>
  <c r="E150"/>
  <c r="G149"/>
  <c r="G148"/>
  <c r="E148"/>
  <c r="G147"/>
  <c r="E147"/>
  <c r="G146"/>
  <c r="E146"/>
  <c r="G145"/>
  <c r="E145"/>
  <c r="G144"/>
  <c r="E144"/>
  <c r="G143"/>
  <c r="E143"/>
  <c r="E142"/>
  <c r="G141"/>
  <c r="G140"/>
  <c r="E140"/>
  <c r="G139"/>
  <c r="E139"/>
  <c r="G138"/>
  <c r="E138"/>
  <c r="G137"/>
  <c r="E137"/>
  <c r="G136"/>
  <c r="E136"/>
  <c r="G135"/>
  <c r="E135"/>
  <c r="E134"/>
  <c r="G133"/>
  <c r="G132"/>
  <c r="E132"/>
  <c r="G131"/>
  <c r="E131"/>
  <c r="G130"/>
  <c r="E130"/>
  <c r="G129"/>
  <c r="E129"/>
  <c r="G128"/>
  <c r="E128"/>
  <c r="G127"/>
  <c r="E127"/>
  <c r="E126"/>
  <c r="G125"/>
  <c r="G124"/>
  <c r="E124"/>
  <c r="G123"/>
  <c r="E123"/>
  <c r="G122"/>
  <c r="E122"/>
  <c r="G121"/>
  <c r="E121"/>
  <c r="G120"/>
  <c r="E120"/>
  <c r="E119"/>
  <c r="G117"/>
  <c r="G116"/>
  <c r="E116"/>
  <c r="G115"/>
  <c r="E115"/>
  <c r="G114"/>
  <c r="E114"/>
  <c r="G113"/>
  <c r="E113"/>
  <c r="G112"/>
  <c r="E112"/>
  <c r="G111"/>
  <c r="E111"/>
  <c r="E110"/>
  <c r="G109"/>
  <c r="G108"/>
  <c r="E108"/>
  <c r="G107"/>
  <c r="E107"/>
  <c r="G106"/>
  <c r="E106"/>
  <c r="G105"/>
  <c r="E105"/>
  <c r="G104"/>
  <c r="E104"/>
  <c r="G103"/>
  <c r="E103"/>
  <c r="E102"/>
  <c r="G101"/>
  <c r="G100"/>
  <c r="E100"/>
  <c r="G99"/>
  <c r="E99"/>
  <c r="G98"/>
  <c r="E98"/>
  <c r="G97"/>
  <c r="E97"/>
  <c r="G96"/>
  <c r="E96"/>
  <c r="G95"/>
  <c r="E95"/>
  <c r="E94"/>
  <c r="G93"/>
  <c r="G92"/>
  <c r="E92"/>
  <c r="G91"/>
  <c r="E91"/>
  <c r="G90"/>
  <c r="E90"/>
  <c r="G89"/>
  <c r="E89"/>
  <c r="G88"/>
  <c r="E88"/>
  <c r="G87"/>
  <c r="E87"/>
  <c r="E85"/>
  <c r="G84"/>
  <c r="G83"/>
  <c r="E83"/>
  <c r="G82"/>
  <c r="E82"/>
  <c r="G79"/>
  <c r="E79"/>
  <c r="D79"/>
  <c r="E78"/>
  <c r="D78"/>
  <c r="G77"/>
  <c r="E77"/>
  <c r="D77"/>
  <c r="E76"/>
  <c r="D76"/>
  <c r="G75"/>
  <c r="E75"/>
  <c r="D75"/>
  <c r="E74"/>
  <c r="D74"/>
  <c r="G73"/>
  <c r="E73"/>
  <c r="D73"/>
  <c r="E72"/>
  <c r="D72"/>
  <c r="G71"/>
  <c r="E71"/>
  <c r="D71"/>
  <c r="E70"/>
  <c r="D70"/>
  <c r="G69"/>
  <c r="E69"/>
  <c r="D69"/>
  <c r="E68"/>
  <c r="D68"/>
  <c r="G67"/>
  <c r="E67"/>
  <c r="D67"/>
  <c r="E66"/>
  <c r="D66"/>
  <c r="G65"/>
  <c r="E65"/>
  <c r="D65"/>
  <c r="E64"/>
  <c r="D64"/>
  <c r="G63"/>
  <c r="E63"/>
  <c r="D63"/>
  <c r="E62"/>
  <c r="D62"/>
  <c r="G61"/>
  <c r="E61"/>
  <c r="D61"/>
  <c r="E60"/>
  <c r="D60"/>
  <c r="G59"/>
  <c r="E59"/>
  <c r="D59"/>
  <c r="E58"/>
  <c r="D58"/>
  <c r="G57"/>
  <c r="E57"/>
  <c r="D57"/>
  <c r="E56"/>
  <c r="D56"/>
  <c r="G55"/>
  <c r="E55"/>
  <c r="D55"/>
  <c r="E54"/>
  <c r="D54"/>
  <c r="G53"/>
  <c r="E53"/>
  <c r="D53"/>
  <c r="E52"/>
  <c r="D52"/>
  <c r="G51"/>
  <c r="E51"/>
  <c r="D51"/>
  <c r="D50"/>
  <c r="G48"/>
  <c r="D48"/>
  <c r="D47"/>
  <c r="G46"/>
  <c r="D46"/>
  <c r="D45"/>
  <c r="G44"/>
  <c r="D44"/>
  <c r="D43"/>
  <c r="G42"/>
  <c r="D42"/>
  <c r="D41"/>
  <c r="G40"/>
  <c r="D40"/>
  <c r="D39"/>
  <c r="G38"/>
  <c r="D38"/>
  <c r="D37"/>
  <c r="G36"/>
  <c r="D36"/>
  <c r="D35"/>
  <c r="G34"/>
  <c r="D34"/>
  <c r="D33"/>
  <c r="G32"/>
  <c r="D32"/>
  <c r="D31"/>
  <c r="G30"/>
  <c r="D30"/>
  <c r="D29"/>
  <c r="G28"/>
  <c r="D28"/>
  <c r="D27"/>
  <c r="G26"/>
  <c r="D26"/>
  <c r="D25"/>
  <c r="G24"/>
  <c r="D24"/>
  <c r="D23"/>
  <c r="G22"/>
  <c r="D22"/>
  <c r="D21"/>
  <c r="G20"/>
  <c r="D20"/>
  <c r="D19"/>
  <c r="D18"/>
  <c r="F14"/>
  <c r="G19"/>
  <c r="G21"/>
  <c r="G25"/>
  <c r="G27"/>
  <c r="G31"/>
  <c r="G33"/>
  <c r="G37"/>
  <c r="G41"/>
  <c r="G45"/>
  <c r="G47"/>
  <c r="G50"/>
  <c r="G52"/>
  <c r="G54"/>
  <c r="G56"/>
  <c r="G58"/>
  <c r="G60"/>
  <c r="G62"/>
  <c r="G64"/>
  <c r="G66"/>
  <c r="G68"/>
  <c r="G70"/>
  <c r="G72"/>
  <c r="G74"/>
  <c r="G76"/>
  <c r="G78"/>
  <c r="G85"/>
  <c r="G94"/>
  <c r="G102"/>
  <c r="G110"/>
  <c r="G119"/>
  <c r="G126"/>
  <c r="G134"/>
  <c r="G142"/>
  <c r="G150"/>
  <c r="G160"/>
  <c r="G168"/>
  <c r="G176"/>
  <c r="G184"/>
  <c r="G193"/>
  <c r="G201"/>
  <c r="G209"/>
  <c r="G217"/>
  <c r="G226"/>
  <c r="G234"/>
  <c r="G242"/>
  <c r="G250"/>
  <c r="G259"/>
  <c r="G267"/>
  <c r="G275"/>
  <c r="G284"/>
  <c r="G292"/>
  <c r="G300"/>
  <c r="G308"/>
  <c r="G413"/>
  <c r="G417"/>
  <c r="E417"/>
  <c r="G23"/>
  <c r="G29"/>
  <c r="G35"/>
  <c r="G39"/>
  <c r="G43"/>
  <c r="E320"/>
  <c r="E328"/>
  <c r="E336"/>
  <c r="E344"/>
  <c r="G422"/>
  <c r="G426"/>
  <c r="E426"/>
  <c r="E441"/>
  <c r="G409"/>
  <c r="E409"/>
  <c r="E323"/>
  <c r="E331"/>
  <c r="E339"/>
  <c r="E348"/>
  <c r="E356"/>
  <c r="E364"/>
  <c r="E372"/>
  <c r="E383"/>
  <c r="G434"/>
  <c r="E434"/>
  <c r="E449"/>
  <c r="E84"/>
  <c r="E93"/>
  <c r="E101"/>
  <c r="E109"/>
  <c r="E117"/>
  <c r="E125"/>
  <c r="E133"/>
  <c r="E141"/>
  <c r="E149"/>
  <c r="E158"/>
  <c r="E167"/>
  <c r="E175"/>
  <c r="E183"/>
  <c r="E192"/>
  <c r="E200"/>
  <c r="E208"/>
  <c r="E216"/>
  <c r="E225"/>
  <c r="E233"/>
  <c r="E241"/>
  <c r="E249"/>
  <c r="E258"/>
  <c r="E266"/>
  <c r="E274"/>
  <c r="E282"/>
  <c r="E291"/>
  <c r="E299"/>
  <c r="E307"/>
  <c r="E326"/>
  <c r="E334"/>
  <c r="E342"/>
  <c r="E392"/>
  <c r="G438"/>
  <c r="G442"/>
  <c r="E442"/>
  <c r="E459"/>
  <c r="E602"/>
  <c r="G602"/>
  <c r="E610"/>
  <c r="G610"/>
  <c r="G384"/>
  <c r="E384"/>
  <c r="G450"/>
  <c r="E450"/>
  <c r="G603"/>
  <c r="E603"/>
  <c r="G611"/>
  <c r="E611"/>
  <c r="E324"/>
  <c r="E332"/>
  <c r="E340"/>
  <c r="G389"/>
  <c r="G393"/>
  <c r="E393"/>
  <c r="E408"/>
  <c r="G455"/>
  <c r="G460"/>
  <c r="E460"/>
  <c r="E475"/>
  <c r="G475"/>
  <c r="E483"/>
  <c r="G483"/>
  <c r="E492"/>
  <c r="G492"/>
  <c r="E500"/>
  <c r="G500"/>
  <c r="E508"/>
  <c r="G508"/>
  <c r="E516"/>
  <c r="G516"/>
  <c r="E525"/>
  <c r="G525"/>
  <c r="E533"/>
  <c r="G533"/>
  <c r="E541"/>
  <c r="G541"/>
  <c r="E549"/>
  <c r="G549"/>
  <c r="E558"/>
  <c r="G558"/>
  <c r="E566"/>
  <c r="G566"/>
  <c r="E574"/>
  <c r="G574"/>
  <c r="E583"/>
  <c r="G583"/>
  <c r="E591"/>
  <c r="G591"/>
  <c r="E327"/>
  <c r="E335"/>
  <c r="E343"/>
  <c r="E352"/>
  <c r="E360"/>
  <c r="E368"/>
  <c r="E376"/>
  <c r="G401"/>
  <c r="E401"/>
  <c r="E416"/>
  <c r="G468"/>
  <c r="E468"/>
  <c r="G476"/>
  <c r="E476"/>
  <c r="G484"/>
  <c r="E484"/>
  <c r="G493"/>
  <c r="E493"/>
  <c r="G501"/>
  <c r="E501"/>
  <c r="G509"/>
  <c r="E509"/>
  <c r="G517"/>
  <c r="E517"/>
  <c r="G526"/>
  <c r="E526"/>
  <c r="G534"/>
  <c r="E534"/>
  <c r="G542"/>
  <c r="E542"/>
  <c r="G550"/>
  <c r="E550"/>
  <c r="G559"/>
  <c r="E559"/>
  <c r="G567"/>
  <c r="E567"/>
  <c r="G575"/>
  <c r="E575"/>
  <c r="G584"/>
  <c r="E584"/>
  <c r="G592"/>
  <c r="E592"/>
  <c r="I102" i="5"/>
  <c r="I106"/>
  <c r="I16"/>
  <c r="J31" i="3"/>
  <c r="J30"/>
  <c r="J29"/>
  <c r="J28"/>
  <c r="J7"/>
  <c r="J6"/>
  <c r="J26"/>
  <c r="J25"/>
  <c r="J23"/>
  <c r="J22"/>
  <c r="J21"/>
  <c r="J20"/>
  <c r="J18"/>
  <c r="J17"/>
  <c r="J16"/>
  <c r="J15"/>
  <c r="J13"/>
  <c r="J12"/>
  <c r="J10"/>
  <c r="J9"/>
  <c r="G18" i="10"/>
  <c r="G14"/>
</calcChain>
</file>

<file path=xl/comments1.xml><?xml version="1.0" encoding="utf-8"?>
<comments xmlns="http://schemas.openxmlformats.org/spreadsheetml/2006/main">
  <authors>
    <author>HipPie</author>
  </authors>
  <commentList>
    <comment ref="J7" authorId="0">
      <text>
        <r>
          <rPr>
            <b/>
            <sz val="9"/>
            <color indexed="81"/>
            <rFont val="Tahoma"/>
            <family val="2"/>
            <charset val="204"/>
          </rPr>
          <t>укажите размер вашей скидки</t>
        </r>
      </text>
    </comment>
    <comment ref="I10" authorId="0">
      <text>
        <r>
          <rPr>
            <sz val="9"/>
            <color indexed="81"/>
            <rFont val="Tahoma"/>
            <family val="2"/>
            <charset val="204"/>
          </rPr>
          <t xml:space="preserve">укажите размер нахлеста в см
</t>
        </r>
      </text>
    </comment>
    <comment ref="I11" authorId="0">
      <text>
        <r>
          <rPr>
            <b/>
            <sz val="9"/>
            <color indexed="81"/>
            <rFont val="Tahoma"/>
            <family val="2"/>
            <charset val="204"/>
          </rPr>
          <t>укажите размер нахлеста в см</t>
        </r>
      </text>
    </comment>
    <comment ref="J37" authorId="0">
      <text>
        <r>
          <rPr>
            <b/>
            <sz val="9"/>
            <color indexed="81"/>
            <rFont val="Tahoma"/>
            <family val="2"/>
            <charset val="204"/>
          </rPr>
          <t>укажите размер вашей скидки</t>
        </r>
      </text>
    </comment>
  </commentList>
</comments>
</file>

<file path=xl/comments2.xml><?xml version="1.0" encoding="utf-8"?>
<comments xmlns="http://schemas.openxmlformats.org/spreadsheetml/2006/main">
  <authors>
    <author>Logistics manager</author>
  </authors>
  <commentList>
    <comment ref="A4" authorId="0">
      <text>
        <r>
          <rPr>
            <sz val="9"/>
            <color indexed="81"/>
            <rFont val="Tahoma"/>
            <family val="2"/>
            <charset val="204"/>
          </rPr>
          <t>Наименование юридического лица, которое указано в договоре с ООО "Этекс"</t>
        </r>
      </text>
    </comment>
    <comment ref="A10" authorId="0">
      <text>
        <r>
          <rPr>
            <sz val="9"/>
            <color indexed="81"/>
            <rFont val="Tahoma"/>
            <family val="2"/>
            <charset val="204"/>
          </rPr>
          <t xml:space="preserve">Заполняется, если необходима доставка
</t>
        </r>
      </text>
    </comment>
    <comment ref="A11" authorId="0">
      <text>
        <r>
          <rPr>
            <sz val="9"/>
            <color indexed="81"/>
            <rFont val="Tahoma"/>
            <family val="2"/>
            <charset val="204"/>
          </rPr>
          <t>Заполняется, если необходима доставка</t>
        </r>
      </text>
    </comment>
    <comment ref="A12" authorId="0">
      <text>
        <r>
          <rPr>
            <sz val="9"/>
            <color indexed="81"/>
            <rFont val="Tahoma"/>
            <family val="2"/>
            <charset val="204"/>
          </rPr>
          <t>Укажите номер счёта, в который вы хотите внести изменения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04"/>
          </rPr>
          <t xml:space="preserve">Укажите ваши пожелания или материал, которого нет в форме заказа.
</t>
        </r>
      </text>
    </comment>
  </commentList>
</comments>
</file>

<file path=xl/sharedStrings.xml><?xml version="1.0" encoding="utf-8"?>
<sst xmlns="http://schemas.openxmlformats.org/spreadsheetml/2006/main" count="1147" uniqueCount="622">
  <si>
    <t>Саморезы по дереву HD 250 шт./уп. Оригинальные Cedral
4,0x45mm 250 шт./уп. в комплекте с битой Torx (Нерж. сталь)</t>
  </si>
  <si>
    <t>Саморезы TORX+WING (по дереву, грибовидная окрашенная шляпка в цвет доски)
4.8х38 mm, диам. шляпки -12 мм, 1 упк.- 100 шт. Оригинальные. Бельгия</t>
  </si>
  <si>
    <t>Саморезы по дереву 200 шт./уп., пр-во "Граббер" 
4.2 x 38 mm  (углеродистая сталь с антикорозийным покрытием) Тайвань</t>
  </si>
  <si>
    <t>Винт TM HARDWEX HWX1-GF-SP-4.2x38мм ( в дерево)(200 шт.)</t>
  </si>
  <si>
    <t xml:space="preserve">Саморезы по металлу 200 шт./уп., пр-во "Граббер", 4.2 x 32 mm
(углеродистая сталь с антикорозийным покрытием) Тайвань </t>
  </si>
  <si>
    <t>Саморезы по металлу, пр-во "Гарпун", 4.2 x 32 mm
(углеродистая сталь с антикорозийным покрытием) Тайвань  (500 шт./уп.)</t>
  </si>
  <si>
    <t>Винт самосверлящий TM HARDWEX HWX-GE-P9-4.2x32мм  (крыло в металл)(200 шт.)</t>
  </si>
  <si>
    <t>Краска для ретуши сайдинга 1 банка - 0,5 л.</t>
  </si>
  <si>
    <t>Лента EPDM  60 х 1mm 1 упаковка - 30  пог.м</t>
  </si>
  <si>
    <t>.</t>
  </si>
  <si>
    <t>Лента EPDM  100 х 0,8mm 1 упаковка - 30  пог.м</t>
  </si>
  <si>
    <t>Диск по фиброцементу Hilberg 165х20</t>
  </si>
  <si>
    <t>Доска CEDRAL click wood  (фактура под дерево) 3600х186x12 мм / 12.2 кг/0,6264 м2</t>
  </si>
  <si>
    <t>Доска CEDRAL click smooth (фактура гладкая)  3600х186х12 мм / 12.2 кг/0,6264 м2</t>
  </si>
  <si>
    <t>Внешний угловой профиль L=3M, Алюм.</t>
  </si>
  <si>
    <t>Внутренний угловой профиль L=3м, Алюм.</t>
  </si>
  <si>
    <t>Профиль для обрамления проемов L=3 м., Алюм</t>
  </si>
  <si>
    <t>Стартовый профиль  (неокрашенный) L=3.05м Алюм.</t>
  </si>
  <si>
    <t>Соединительный профиль 45/15/8 L=3M Алюм.</t>
  </si>
  <si>
    <t xml:space="preserve">Кляммер + Винт нарезной для крепления доски по дереву 
(Нерж.сталь, упак. - 250 шт.) </t>
  </si>
  <si>
    <t>Кляммер + Заклёпка для кляммера для крепления доски с пазом по металлу
(Нерж.сталь, упак. - 250 шт.) Оригинальные. Бельгия</t>
  </si>
  <si>
    <t>Кляммер + Саморез по дереву 3.9х30 мм для крепления доски
250шт/кор (по дереву), Россия</t>
  </si>
  <si>
    <t>Кляммер + Заклепка для кляммера для крепления доски с пазом
4.2х8 мм, 250шт/кор (по металлу), Россия</t>
  </si>
  <si>
    <t xml:space="preserve">Саморезы TORX+WING (по дереву, грибовидная окрашенная шляпка в цвет доски)
4.8х38 mm, диам. шляпки -12 мм, 1 упк.- 100 шт. </t>
  </si>
  <si>
    <t>Стартовый профиль для вертикального монтажа Cedral Click L=3.05м Алюм.</t>
  </si>
  <si>
    <t>Саморезы по дереву 200 шт./уп., TM HARDWEX</t>
  </si>
  <si>
    <t>Саморезы по металлу, пр-во "Гарпун", 4.2 x 32 mm (углеродистая сталь с антикорозийным покрытием) Тайвань  (500 шт./уп.)</t>
  </si>
  <si>
    <t>от 16.08.2021</t>
  </si>
  <si>
    <t>www.agat-yug.ru</t>
  </si>
  <si>
    <t>г. Севастополь, ул. Шабалина, д. 27и</t>
  </si>
  <si>
    <t>7 978 038 89 82    kmg@agat-yug.ru</t>
  </si>
  <si>
    <t>г.Симферополь, ул. Генерала Васильева, д. 32а</t>
  </si>
  <si>
    <t>7 978 726 17 11     fea@agat-yug.ru</t>
  </si>
  <si>
    <t>Дилер</t>
  </si>
  <si>
    <t>Ваш телефон (указать код)</t>
  </si>
  <si>
    <t>Ваша электронная почта</t>
  </si>
  <si>
    <t>Способ доставки</t>
  </si>
  <si>
    <t>Адрес доставки</t>
  </si>
  <si>
    <t>Контактные данные грузополучателя</t>
  </si>
  <si>
    <t>Корректировка к счёту</t>
  </si>
  <si>
    <t>Примечания</t>
  </si>
  <si>
    <t>Позиций в заказе:</t>
  </si>
  <si>
    <t>Номер материала</t>
  </si>
  <si>
    <t>Наименование материала</t>
  </si>
  <si>
    <t>Укажите  количество</t>
  </si>
  <si>
    <t>Cedral Wood 3600 mm</t>
  </si>
  <si>
    <t>шт.</t>
  </si>
  <si>
    <t>срок поставки, рабочих дней</t>
  </si>
  <si>
    <t>склад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</si>
  <si>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</si>
  <si>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</si>
  <si>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 xml:space="preserve">Cedral Wood 3600 mm </t>
    </r>
    <r>
      <rPr>
        <sz val="9"/>
        <rFont val="Arial Cyr"/>
        <charset val="204"/>
      </rPr>
      <t>C05 Серый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</si>
  <si>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</si>
  <si>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</si>
  <si>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</si>
  <si>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</si>
  <si>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</si>
  <si>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</si>
  <si>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</si>
  <si>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</si>
  <si>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</si>
  <si>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</si>
  <si>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</si>
  <si>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</si>
  <si>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</si>
  <si>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</si>
  <si>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</si>
  <si>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</si>
  <si>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</si>
  <si>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</si>
  <si>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</si>
  <si>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</si>
  <si>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</si>
  <si>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</si>
  <si>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</si>
  <si>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</si>
  <si>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C62 Голубой океан</t>
    </r>
  </si>
  <si>
    <t>Cedral Smooth 3600 mm</t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</si>
  <si>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</si>
  <si>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</si>
  <si>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</si>
  <si>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</si>
  <si>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</si>
  <si>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C06 Дождливый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</si>
  <si>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</si>
  <si>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</si>
  <si>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</si>
  <si>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</si>
  <si>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</si>
  <si>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</si>
  <si>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</si>
  <si>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</si>
  <si>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</si>
  <si>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</si>
  <si>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</si>
  <si>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</si>
  <si>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</si>
  <si>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</si>
  <si>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</si>
  <si>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</si>
  <si>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</si>
  <si>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</si>
  <si>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</si>
  <si>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</si>
  <si>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</si>
  <si>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 xml:space="preserve">Cedral Smooth 3600 mm </t>
    </r>
    <r>
      <rPr>
        <sz val="9"/>
        <rFont val="Arial Cyr"/>
        <charset val="204"/>
      </rPr>
      <t>C60 Сумеречный лес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</si>
  <si>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</si>
  <si>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Smooth 3600 mm</t>
    </r>
    <r>
      <rPr>
        <sz val="9"/>
        <rFont val="Arial Cyr"/>
        <charset val="204"/>
      </rPr>
      <t xml:space="preserve"> C62 Голубой океан</t>
    </r>
  </si>
  <si>
    <t>Доборные элементы для Cedral Wood</t>
  </si>
  <si>
    <t>банки</t>
  </si>
  <si>
    <t>Краска для сайдинга 0,5Л-0,65 кг C01, цвет белый минерал</t>
  </si>
  <si>
    <t>Краска для сайдинга 0,5Л-0,65 кг C02, цвет солнечный лес</t>
  </si>
  <si>
    <t>Краска для сайдинга 0,5Л-0,65 кг C03, цвет белый песок</t>
  </si>
  <si>
    <t>Краска для сайдинга 0,5Л-0,65 кг C04, цвет ночной лес</t>
  </si>
  <si>
    <t>Краска для сайдинга 0,5Л-0,65 кг C05, цвет серый минерал</t>
  </si>
  <si>
    <t>Краска для сайдинга 0,5Л-0,65 кг C06, цвет дождливый океан</t>
  </si>
  <si>
    <t>Краска для сайдинга 0,5Л-0,65 кг C07, цвет зимний лес</t>
  </si>
  <si>
    <t>Краска для сайдинга 0,5Л-0,65 кг C08, цвет берёзовая роща</t>
  </si>
  <si>
    <t>Краска для сайдинга 0,5Л-0,65 кг C10, цвет прозрачный океан</t>
  </si>
  <si>
    <t>Краска для сайдинга 0,5Л-0,65 кг C11, цвет золотой песок</t>
  </si>
  <si>
    <t>Краска для сайдинга 0,5Л-0,65 кг C14, цвет белая глина</t>
  </si>
  <si>
    <t>Краска для сайдинга 0,5Л-0,65 кг C15, цвет северный океан</t>
  </si>
  <si>
    <t>Краска для сайдинга 0,5Л-0,65 кг C18, цвет ночной океан</t>
  </si>
  <si>
    <t>Краска для сайдинга 0,5Л-0,65 кг C19, цвет грозовой океан</t>
  </si>
  <si>
    <t>Краска для сайдинга 0,5Л-0,65 кг C30, цвет тёплая земля</t>
  </si>
  <si>
    <t>Краска для сайдинга 0,5Л-0,65 кг C31, цвет зелёный океан</t>
  </si>
  <si>
    <t>Краска для сайдинга 0,5Л-0,65 кг C32, цвет бурая земля</t>
  </si>
  <si>
    <t>Краска для сайдинга 0,5Л-0,65 кг C50, цвет тёмный минерал</t>
  </si>
  <si>
    <t>Краска для сайдинга 0,5Л-0,65 кг C51, цвет серебристый минерал</t>
  </si>
  <si>
    <t>Краска для сайдинга 0,5Л-0,65 кг C52, цвет жемчужный минерал</t>
  </si>
  <si>
    <t>Краска для сайдинга 0,5Л-0,65 кг C53, цвет сиена минерал</t>
  </si>
  <si>
    <t>Краска для сайдинга 0,5Л-0,65 кг C54, цвет пепельный минерал</t>
  </si>
  <si>
    <t>Краска для сайдинга 0,5Л-0,65 кг C55, цвет кремовая глина</t>
  </si>
  <si>
    <t>Краска для сайдинга 0,5Л-0,65 кг C56, цвет прохладный минерал</t>
  </si>
  <si>
    <t>Краска для сайдинга 0,5Л-0,65 кг C57, цвет весенний лес</t>
  </si>
  <si>
    <t>Краска для сайдинга 0,5Л-0,65 кг C58, цвет осенний лес</t>
  </si>
  <si>
    <t>Краска для сайдинга 0,5Л-0,65 кг C59, цвет дождливый лес</t>
  </si>
  <si>
    <t>Краска для сайдинга 0,5Л-0,65 кг C60, цвет сумеречный лес</t>
  </si>
  <si>
    <t>Краска для сайдинга 0,5Л-0,65 кг C61, цвет красная земля</t>
  </si>
  <si>
    <t>Краска для сайдинга 0,5Л-0,65 кг C62, цвет голубой океан</t>
  </si>
  <si>
    <t>Доборные элементы</t>
  </si>
  <si>
    <t xml:space="preserve">Лента ЭПДМ 60х1 мм в рулонах, 30 пог. м. в 1 рулоне </t>
  </si>
  <si>
    <t>Перфорированный профиль 50/30X2,5 м</t>
  </si>
  <si>
    <t>Перфорированный профиль 100/30X2,5 м</t>
  </si>
  <si>
    <t xml:space="preserve">Комплект из 2 зажимов для монтажа фиброцементного сайдинга, тип 2 </t>
  </si>
  <si>
    <t>Полотно для дисковых пил Leitz 4 Teeth D160/20</t>
  </si>
  <si>
    <t>Профили</t>
  </si>
  <si>
    <t>Стартовый профиль алюминиевый для Cedral, длина 3 м, цвет С02 солнечный лес</t>
  </si>
  <si>
    <t>Конечный профиль</t>
  </si>
  <si>
    <t>Конечный профиль 45/26/10/17 L=3м алюминиевый C01</t>
  </si>
  <si>
    <t>Конечный профиль 45/26/10/17 L=3м алюминиевый C02</t>
  </si>
  <si>
    <t>Конечный профиль 45/26/10/17 L=3M алюминиевый C03</t>
  </si>
  <si>
    <t>Конечный профиль 45/26/10/17 L=3M алюминиевый C04</t>
  </si>
  <si>
    <t>Конечный профиль 45/26/10/17 L=3M алюминиевый C05</t>
  </si>
  <si>
    <t>Конечный профиль 45/26/10/17 L=3M алюминиевый C06</t>
  </si>
  <si>
    <t>Конечный профиль 45/26/10/17 L=3м алюминиевый C07</t>
  </si>
  <si>
    <t>Конечный профиль 45/26/10/17 L=3м алюминиевый C08</t>
  </si>
  <si>
    <t>Конечный профиль 45/26/10/17 L=3м алюминиевый C10</t>
  </si>
  <si>
    <t>Конечный профиль 45/26/10/17 L=3M алюминиевый C11</t>
  </si>
  <si>
    <t>Конечный профиль 45/26/10/17 L=3M алюминиевый C14</t>
  </si>
  <si>
    <t>Конечный профиль 45/26/10/17 L=3M алюминиевый C15</t>
  </si>
  <si>
    <t>Конечный профиль 45/26/10/17 L=3M алюминиевый C30</t>
  </si>
  <si>
    <t>Конечный профиль 45/26/10/17 L=3M алюминиевый C31</t>
  </si>
  <si>
    <t>Конечный профиль 45/26/10/17 L=3м алюминиевый C32</t>
  </si>
  <si>
    <t>Конечный профиль 45/26/10/17 L=3м алюминиевый C50</t>
  </si>
  <si>
    <t>Конечный профиль 45/26/10/17 L=3M алюминиевый C51</t>
  </si>
  <si>
    <t>Конечный профиль 45/26/10/17 L=3M алюминиевый C52</t>
  </si>
  <si>
    <t>Конечный профиль 45/26/10/17 L=3M алюминиевый C53</t>
  </si>
  <si>
    <t>Конечный профиль 45/26/10/17 L=3M алюминиевый C54</t>
  </si>
  <si>
    <t>Конечный профиль 45/26/10/17 L=3M алюминиевый C55</t>
  </si>
  <si>
    <t>Конечный профиль 45/26/10/17 L=3M алюминиевый C56</t>
  </si>
  <si>
    <t>Конечный профиль 45/26/10/17 L=3M алюминиевый C57</t>
  </si>
  <si>
    <t>Конечный профиль 45/26/10/17 L=3M алюминиевый C58</t>
  </si>
  <si>
    <t>Конечный профиль 45/26/10/17 L=3M алюминиевый C59</t>
  </si>
  <si>
    <t>Конечный профиль 45/26/10/17 L=3M алюминиевый C60</t>
  </si>
  <si>
    <t>Конечный профиль 45/26/10/17 L=3M алюминиевый C61</t>
  </si>
  <si>
    <t>Конечный профиль 45/26/10/17 L=3M алюминиевый C62</t>
  </si>
  <si>
    <t>Внешний асимметричный угловой профиль</t>
  </si>
  <si>
    <t>Внешний асимметричный угловой профиль L=3M алюминиевый C01</t>
  </si>
  <si>
    <t>Внешний асимметричный угловой профиль L=3M алюминиевый C02</t>
  </si>
  <si>
    <t>Внешний асимметричный угловой профиль L=3M алюминиевый C03</t>
  </si>
  <si>
    <t>Внешний асимметричный угловой профиль L=3M алюминиевый C04</t>
  </si>
  <si>
    <t>Внешний асимметричный угловой профиль L=3M алюминиевый C05</t>
  </si>
  <si>
    <t>Внешний асимметричный угловой профиль L=3M алюминиевый C06</t>
  </si>
  <si>
    <t>Внешний асимметричный угловой профиль L=3M алюминиевый C07</t>
  </si>
  <si>
    <t>Внешний асимметричный угловой профиль L=3M алюминиевый C08</t>
  </si>
  <si>
    <t>Внешний асимметричный угловой профиль L=3M алюминиевый C10</t>
  </si>
  <si>
    <t>Внешний асимметричный угловой профиль L=3M алюминиевый C11</t>
  </si>
  <si>
    <t>Внешний асимметричный угловой профиль L=3M алюминиевый C14</t>
  </si>
  <si>
    <t>Внешний асимметричный угловой профиль L=3M алюминиевый C15</t>
  </si>
  <si>
    <t>Внешний асимметричный угловой профиль L=3M алюминиевый C18/C19</t>
  </si>
  <si>
    <t>Внешний асимметричный угловой профиль L=3M алюминиевый C30</t>
  </si>
  <si>
    <t>Внешний асимметричный угловой профиль L=3M алюминиевый C31</t>
  </si>
  <si>
    <t>Внешний асимметричный угловой профиль L=3M алюминиевый C32</t>
  </si>
  <si>
    <t>Внешний асимметричный угловой профиль L=3M алюминиевый C50</t>
  </si>
  <si>
    <t>Внешний асимметричный угловой профиль L=3M алюминиевый C51</t>
  </si>
  <si>
    <t>Внешний асимметричный угловой профиль L=3M алюминиевый C52</t>
  </si>
  <si>
    <t>Внешний асимметричный угловой профиль L=3M алюминиевый C53</t>
  </si>
  <si>
    <t>Внешний асимметричный угловой профиль L=3M алюминиевый C54</t>
  </si>
  <si>
    <t>Внешний асимметричный угловой профиль L=3M алюминиевый C55</t>
  </si>
  <si>
    <t>Внешний асимметричный угловой профиль L=3M алюминиевый C56</t>
  </si>
  <si>
    <t>Внешний асимметричный угловой профиль L=3M алюминиевый C57</t>
  </si>
  <si>
    <t>Внешний асимметричный угловой профиль L=3M алюминиевый C58</t>
  </si>
  <si>
    <t>Внешний асимметричный угловой профиль L=3M алюминиевый C59</t>
  </si>
  <si>
    <t>Внешний асимметричный угловой профиль L=3M алюминиевый C60</t>
  </si>
  <si>
    <t>Внешний асимметричный угловой профиль L=3M алюминиевый C61</t>
  </si>
  <si>
    <t>Внешний асимметричный угловой профиль L=3M алюминиевый C62</t>
  </si>
  <si>
    <t>Внешний симметричный угловой профиль</t>
  </si>
  <si>
    <t>Внешний симметричный угловой профиль L=3M алюминиевый C01</t>
  </si>
  <si>
    <t>Внешний симметричный угловой профиль L=3M алюминиевый C02</t>
  </si>
  <si>
    <t>Внешний симметричный угловой профиль L=3M алюминиевый C03</t>
  </si>
  <si>
    <t>Внешний симметричный угловой профиль L=3M алюминиевый C04</t>
  </si>
  <si>
    <t>Внешний симметричный угловой профиль L=3M алюминиевый C05</t>
  </si>
  <si>
    <t>Внешний симметричный угловой профиль L=3M алюминиевый C06</t>
  </si>
  <si>
    <t>Внешний симметричный угловой профиль L=3M алюминиевый C07</t>
  </si>
  <si>
    <t>Внешний симметричный угловой профиль L=3M алюминиевый C08</t>
  </si>
  <si>
    <t>Внешний симметричный угловой профиль L=3M алюминиевый C10</t>
  </si>
  <si>
    <t>Внешний симметричный угловой профиль L=3M алюминиевый C11</t>
  </si>
  <si>
    <t>Внешний симметричный угловой профиль L=3M алюминиевый C14</t>
  </si>
  <si>
    <t>Внешний симметричный угловой профиль L=3M алюминиевый C15</t>
  </si>
  <si>
    <t>Внешний симметричный угловой профиль L=3M алюминиевый C18/C19</t>
  </si>
  <si>
    <t>Внешний симметричный угловой профиль L=3M алюминиевый C30</t>
  </si>
  <si>
    <t>Внешний симметричный угловой профиль L=3M алюминиевый C31</t>
  </si>
  <si>
    <t>Внешний симметричный угловой профиль L=3M алюминиевый C32</t>
  </si>
  <si>
    <t>Внешний симметричный угловой профиль L=3M алюминиевый C50</t>
  </si>
  <si>
    <t>Внешний симметричный угловой профиль L=3M алюминиевый C51</t>
  </si>
  <si>
    <t>Внешний симметричный угловой профиль L=3M алюминиевый C52</t>
  </si>
  <si>
    <t>Внешний симметричный угловой профиль L=3M алюминиевый C53</t>
  </si>
  <si>
    <t>Внешний симметричный угловой профиль L=3M алюминиевый C54</t>
  </si>
  <si>
    <t>Внешний симметричный угловой профиль L=3M алюминиевый C55</t>
  </si>
  <si>
    <t>Внешний симметричный угловой профиль L=3M алюминиевый C56</t>
  </si>
  <si>
    <t>Внешний симметричный угловой профиль L=3M алюминиевый C57</t>
  </si>
  <si>
    <t>Внешний симметричный угловой профиль L=3M алюминиевый C58</t>
  </si>
  <si>
    <t>Внешний симметричный угловой профиль L=3M алюминиевый C59</t>
  </si>
  <si>
    <t>Внешний симметричный угловой профиль L=3M алюминиевый C60</t>
  </si>
  <si>
    <t>Внешний симметричный угловой профиль L=3M алюминиевый C61</t>
  </si>
  <si>
    <t>Внешний симметричный угловой профиль L=3M алюминиевый C62</t>
  </si>
  <si>
    <t>Профиль внутреннего угла</t>
  </si>
  <si>
    <t>Профиль внутреннего угла 3 м C01</t>
  </si>
  <si>
    <t>Профиль внутреннего угла 3 м C02</t>
  </si>
  <si>
    <t>Профиль внутреннего угла 3 м C03</t>
  </si>
  <si>
    <t>Профиль внутреннего угла 3 м C04</t>
  </si>
  <si>
    <t>Профиль внутреннего угла 3 м C05</t>
  </si>
  <si>
    <t>Профиль внутреннего угла 3 м C06</t>
  </si>
  <si>
    <t>Профиль внутреннего угла 3 м C07</t>
  </si>
  <si>
    <t>Профиль внутреннего угла 3 м C08</t>
  </si>
  <si>
    <t>Профиль внутреннего угла 3 м C10</t>
  </si>
  <si>
    <t>Профиль внутреннего угла 3 м C11</t>
  </si>
  <si>
    <t>Профиль внутреннего угла 3 м C14</t>
  </si>
  <si>
    <t>Профиль внутреннего угла 3 м C15</t>
  </si>
  <si>
    <t>Профиль внутреннего угла 3 м C18/C19</t>
  </si>
  <si>
    <t>Профиль внутреннего угла 3 м C30</t>
  </si>
  <si>
    <t>Профиль внутреннего угла 3 м C31</t>
  </si>
  <si>
    <t>Профиль внутреннего угла 3 м C32</t>
  </si>
  <si>
    <t>Профиль внутреннего угла 3 м C50</t>
  </si>
  <si>
    <t>Профиль внутреннего угла 3 м C51</t>
  </si>
  <si>
    <t>Профиль внутреннего угла 3 м C52</t>
  </si>
  <si>
    <t>Профиль внутреннего угла 3 м C53</t>
  </si>
  <si>
    <t>Профиль внутреннего угла 3 м C54</t>
  </si>
  <si>
    <t>Профиль внутреннего угла 3 м C55</t>
  </si>
  <si>
    <t>Профиль внутреннего угла 3 м C56</t>
  </si>
  <si>
    <t>Профиль внутреннего угла 3 м C57</t>
  </si>
  <si>
    <t>Профиль внутреннего угла 3 м C58</t>
  </si>
  <si>
    <t>Профиль внутреннего угла 3 м C59</t>
  </si>
  <si>
    <t>Профиль внутреннего угла 3 м C60</t>
  </si>
  <si>
    <t>Профиль внутреннего угла 3 м C61</t>
  </si>
  <si>
    <t>Профиль внутреннего угла 3 м C62</t>
  </si>
  <si>
    <t>Соединительный профиль</t>
  </si>
  <si>
    <t>Соединительный профиль алюминиевый 3 м 45/15/8 C01</t>
  </si>
  <si>
    <t>Соединительный профиль алюминиевый 3 м 45/15/8 C02</t>
  </si>
  <si>
    <t>Соединительный профиль алюминиевый 3 м 45/15/8 C03</t>
  </si>
  <si>
    <t>Соединительный профиль алюминиевый 3 м 45/15/8 C04</t>
  </si>
  <si>
    <t>Соединительный профиль алюминиевый 3 м 45/15/8 C05</t>
  </si>
  <si>
    <t>Соединительный профиль алюминиевый 3 м 45/15/8 C06</t>
  </si>
  <si>
    <t>Соединительный профиль алюминиевый 3 м 45/15/8 C07</t>
  </si>
  <si>
    <t>Соединительный профиль алюминиевый 3 м 45/15/8 C08</t>
  </si>
  <si>
    <t>Соединительный профиль алюминиевый 3 м 45/15/8 C10</t>
  </si>
  <si>
    <t>Соединительный профиль алюминиевый 3 м 45/15/8 C11</t>
  </si>
  <si>
    <t>Соединительный профиль алюминиевый 3 м 45/15/8 C14</t>
  </si>
  <si>
    <t>Соединительный профиль алюминиевый 3 м 45/15/8 C15</t>
  </si>
  <si>
    <t>Соединительный профиль алюминиевый 3 м 45/15/8 C18/C19</t>
  </si>
  <si>
    <t>Соединительный профиль алюминиевый 3 м 45/15/8 C30</t>
  </si>
  <si>
    <t>Соединительный профиль алюминиевый 3 м 45/15/8 C31</t>
  </si>
  <si>
    <t>Соединительный профиль алюминиевый 3 м 45/15/8 C32</t>
  </si>
  <si>
    <t>Соединительный профиль алюминиевый 3 м 45/15/8 C50</t>
  </si>
  <si>
    <t>Соединительный профиль алюминиевый 3 м 45/15/8 C51</t>
  </si>
  <si>
    <t>Соединительный профиль алюминиевый 3 м 45/15/8 C52</t>
  </si>
  <si>
    <t>Соединительный профиль алюминиевый 3 м 45/15/8 C53</t>
  </si>
  <si>
    <t>Соединительный профиль алюминиевый 3 м 45/15/8 C54</t>
  </si>
  <si>
    <t>Соединительный профиль алюминиевый 3 м 45/15/8 C55</t>
  </si>
  <si>
    <t>Соединительный профиль алюминиевый 3 м 45/15/8 C56</t>
  </si>
  <si>
    <t>Соединительный профиль алюминиевый 3 м 45/15/8 C57</t>
  </si>
  <si>
    <t>Соединительный профиль алюминиевый 3 м 45/15/8 C58</t>
  </si>
  <si>
    <t>Соединительный профиль алюминиевый 3 м 45/15/8 C59</t>
  </si>
  <si>
    <t>Соединительный профиль алюминиевый 3 м 45/15/8 C60</t>
  </si>
  <si>
    <t>Соединительный профиль алюминиевый 3 м 45/15/8 C61</t>
  </si>
  <si>
    <t>Соединительный профиль алюминиевый 3 м 45/15/8 C62</t>
  </si>
  <si>
    <t xml:space="preserve">Cedral Click Wood 3600x186х12 mm </t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</si>
  <si>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</si>
  <si>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</si>
  <si>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</si>
  <si>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</si>
  <si>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</si>
  <si>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</si>
  <si>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</si>
  <si>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</si>
  <si>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</si>
  <si>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 xml:space="preserve">Cedral Click Wood 3600x186x12 mm </t>
    </r>
    <r>
      <rPr>
        <sz val="9"/>
        <rFont val="Arial Cyr"/>
        <charset val="204"/>
      </rPr>
      <t>C11 Золотой песок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</si>
  <si>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</si>
  <si>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</si>
  <si>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</si>
  <si>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</si>
  <si>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</si>
  <si>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</si>
  <si>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</si>
  <si>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</si>
  <si>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</si>
  <si>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</si>
  <si>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</si>
  <si>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</si>
  <si>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</si>
  <si>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</si>
  <si>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</si>
  <si>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</si>
  <si>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</si>
  <si>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</si>
  <si>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</si>
  <si>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C62 Голубой океан</t>
    </r>
  </si>
  <si>
    <t>Cedral Click Smooth 3600x186x12 mm</t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</si>
  <si>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</si>
  <si>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C02 Солнечный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</si>
  <si>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C03 Белый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</si>
  <si>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C04 Ночной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</si>
  <si>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C05 Серый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</si>
  <si>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C06 Дождливый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</si>
  <si>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C07 Зимний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</si>
  <si>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C08 Берёзовая роща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</si>
  <si>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C10 Прозрачный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</si>
  <si>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C11 Золотой песок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</si>
  <si>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C14 Белая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</si>
  <si>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C15 Северный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</si>
  <si>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C18 Ночной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</si>
  <si>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C19 Грозовой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</si>
  <si>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C30 Тёплая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</si>
  <si>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C31 Зеленый океан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</si>
  <si>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C32 Бурая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</si>
  <si>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C50 Тёмный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</si>
  <si>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C51 Серебристый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</si>
  <si>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C52 Жемчужный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</si>
  <si>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C53 Сиена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</si>
  <si>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C54 Пепельный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</si>
  <si>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C55 Кремовая глина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</si>
  <si>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C56 Прохладный минерал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</si>
  <si>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C57 Весенний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</si>
  <si>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C58 Осенний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</si>
  <si>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C59 Дождливый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</si>
  <si>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C60 Сумеречный лес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</si>
  <si>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C61 Красная земля</t>
    </r>
  </si>
  <si>
    <r>
      <rPr>
        <b/>
        <sz val="9"/>
        <rFont val="Arial Cyr"/>
        <charset val="204"/>
      </rPr>
      <t>Cedral Click Smooth 3600x186x12 mm</t>
    </r>
    <r>
      <rPr>
        <sz val="9"/>
        <rFont val="Arial Cyr"/>
        <charset val="204"/>
      </rPr>
      <t xml:space="preserve"> C62 Голубой океан</t>
    </r>
  </si>
  <si>
    <t>Доборные элементы для Cedral Click</t>
  </si>
  <si>
    <t>Стартовый профиль алюминиевый для Cedral Click, длина 3,05 м</t>
  </si>
  <si>
    <t>Внешний угловой профиль</t>
  </si>
  <si>
    <t>Внешний угловой профиль для Cedral Click L=3M алюминиевый C01</t>
  </si>
  <si>
    <t>Внешний угловой профиль для Cedral Click L=3M алюминиевый C02</t>
  </si>
  <si>
    <t>Внешний угловой профиль для Cedral Click L=3M алюминиевый C03</t>
  </si>
  <si>
    <t>Внешний угловой профиль для Cedral Click L=3M алюминиевый C04</t>
  </si>
  <si>
    <t>Внешний угловой профиль для Cedral Click L=3M алюминиевый C05</t>
  </si>
  <si>
    <t>Внешний угловой профиль для Cedral Click L=3M алюминиевый C06</t>
  </si>
  <si>
    <t>Внешний угловой профиль для Cedral Click L=3M алюминиевый C07</t>
  </si>
  <si>
    <t>Внешний угловой профиль для Cedral Click L=3M алюминиевый C08</t>
  </si>
  <si>
    <t>Внешний угловой профиль для Cedral Click L=3M алюминиевый C10</t>
  </si>
  <si>
    <t>Внешний угловой профиль для Cedral Click L=3M алюминиевый C11</t>
  </si>
  <si>
    <t>Внешний угловой профиль для Cedral Click L=3M алюминиевый C14</t>
  </si>
  <si>
    <t>Внешний угловой профиль для Cedral Click L=3M алюминиевый C15</t>
  </si>
  <si>
    <t>Внешний угловой профиль для Cedral Click L=3M алюминиевый C18/C19</t>
  </si>
  <si>
    <t>Внешний угловой профиль для Cedral Click L=3M алюминиевый C30</t>
  </si>
  <si>
    <t>Внешний угловой профиль для Cedral Click L=3M алюминиевый C31</t>
  </si>
  <si>
    <t>Внешний угловой профиль для Cedral Click L=3M алюминиевый C32</t>
  </si>
  <si>
    <t>Внешний угловой профиль для Cedral Click L=3M алюминиевый C50</t>
  </si>
  <si>
    <t>Внешний угловой профиль для Cedral Click L=3M алюминиевый C51</t>
  </si>
  <si>
    <t>Внешний угловой профиль для Cedral Click L=3M алюминиевый C52</t>
  </si>
  <si>
    <t>Внешний угловой профиль для Cedral Click L=3M алюминиевый C53</t>
  </si>
  <si>
    <t>Внешний угловой профиль для Cedral Click L=3M алюминиевый C54</t>
  </si>
  <si>
    <t>Внешний угловой профиль для Cedral Click L=3M алюминиевый C55</t>
  </si>
  <si>
    <t>Внешний угловой профиль для Cedral Click L=3M алюминиевый C56</t>
  </si>
  <si>
    <t>Внешний угловой профиль для Cedral Click L=3M алюминиевый C57</t>
  </si>
  <si>
    <t>Внешний угловой профиль для Cedral Click L=3M алюминиевый C58</t>
  </si>
  <si>
    <t>Внешний угловой профиль для Cedral Click L=3M алюминиевый C59</t>
  </si>
  <si>
    <t>Внешний угловой профиль для Cedral Click L=3M алюминиевый C60</t>
  </si>
  <si>
    <t>Внешний угловой профиль для Cedral Click L=3M алюминиевый C61</t>
  </si>
  <si>
    <t>Внешний угловой профиль для Cedral Click L=3M алюминиевый C62</t>
  </si>
  <si>
    <t>Внутренний угловой профиль</t>
  </si>
  <si>
    <t>Внутренний угловой профиль для Cedral Click L=3M алюминиевый C01</t>
  </si>
  <si>
    <t>Внутренний угловой профиль для Cedral Click L=3M алюминиевый C02</t>
  </si>
  <si>
    <t>Внутренний угловой профиль для Cedral Click L=3M алюминиевый C03</t>
  </si>
  <si>
    <t>Внутренний угловой профиль для Cedral Click L=3M алюминиевый C04</t>
  </si>
  <si>
    <t>Внутренний угловой профиль для Cedral Click L=3M алюминиевый C05</t>
  </si>
  <si>
    <t>Внутренний угловой профиль для Cedral Click L=3M алюминиевый C06</t>
  </si>
  <si>
    <t>Внутренний угловой профиль для Cedral Click L=3M алюминиевый C07</t>
  </si>
  <si>
    <t>Внутренний угловой профиль для Cedral Click L=3M алюминиевый C08</t>
  </si>
  <si>
    <t>Внутренний угловой профиль для Cedral Click L=3M алюминиевый C10</t>
  </si>
  <si>
    <t>Внутренний угловой профиль для Cedral Click L=3M алюминиевый C11</t>
  </si>
  <si>
    <t>Внутренний угловой профиль для Cedral Click L=3M алюминиевый C14</t>
  </si>
  <si>
    <t>Внутренний угловой профиль для Cedral Click L=3M алюминиевый C15</t>
  </si>
  <si>
    <t>Внутренний угловой профиль для Cedral Click L=3M алюминиевый C18/C19</t>
  </si>
  <si>
    <t>Внутренний угловой профиль для Cedral Click L=3M алюминиевый C30</t>
  </si>
  <si>
    <t>Внутренний угловой профиль для Cedral Click L=3M алюминиевый C31</t>
  </si>
  <si>
    <t>Внутренний угловой профиль для Cedral Click L=3M алюминиевый C32</t>
  </si>
  <si>
    <t>Внутренний угловой профиль для Cedral Click L=3M алюминиевый C50</t>
  </si>
  <si>
    <t>Внутренний угловой профиль для Cedral Click L=3M алюминиевый C51</t>
  </si>
  <si>
    <t>Внутренний угловой профиль для Cedral Click L=3M алюминиевый C52</t>
  </si>
  <si>
    <t>Внутренний угловой профиль для Cedral Click L=3M алюминиевый C53</t>
  </si>
  <si>
    <t>Внутренний угловой профиль для Cedral Click L=3M алюминиевый C54</t>
  </si>
  <si>
    <t>Внутренний угловой профиль для Cedral Click L=3M алюминиевый C55</t>
  </si>
  <si>
    <t>Внутренний угловой профиль для Cedral Click L=3M алюминиевый C56</t>
  </si>
  <si>
    <t>Внутренний угловой профиль для Cedral Click L=3M алюминиевый C57</t>
  </si>
  <si>
    <t>Внутренний угловой профиль для Cedral Click L=3M алюминиевый C58</t>
  </si>
  <si>
    <t>Внутренний угловой профиль для Cedral Click L=3M алюминиевый C59</t>
  </si>
  <si>
    <t>Внутренний угловой профиль для Cedral Click L=3M алюминиевый C60</t>
  </si>
  <si>
    <t>Внутренний угловой профиль для Cedral Click L=3M алюминиевый C61</t>
  </si>
  <si>
    <t>Внутренний угловой профиль для Cedral Click L=3M алюминиевый C62</t>
  </si>
  <si>
    <t xml:space="preserve">Профиль для обрамления проёмов </t>
  </si>
  <si>
    <t>Наименование</t>
  </si>
  <si>
    <t>Длина</t>
  </si>
  <si>
    <t>Ширина</t>
  </si>
  <si>
    <t>Толщина</t>
  </si>
  <si>
    <t>Кол-во на паллете</t>
  </si>
  <si>
    <t>Высота</t>
  </si>
  <si>
    <t>мм</t>
  </si>
  <si>
    <t>шт</t>
  </si>
  <si>
    <t>паллета, кг</t>
  </si>
  <si>
    <t>Cedral Click</t>
  </si>
  <si>
    <t>EQUITONE [tectiva]</t>
  </si>
  <si>
    <t>Стартовый профиль для вертикального монтажа Cedral Click, длина 3 м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</si>
  <si>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C21 Коричневая глина</t>
    </r>
  </si>
  <si>
    <t>Конечный профиль 45/26/10/17 L=3M алюминиевый C18/19</t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</si>
  <si>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C01 Белый минерал</t>
    </r>
  </si>
  <si>
    <r>
      <rPr>
        <b/>
        <sz val="9"/>
        <rFont val="Arial Cyr"/>
        <charset val="204"/>
      </rPr>
      <t>Cedral Wood 3600 mm</t>
    </r>
    <r>
      <rPr>
        <sz val="9"/>
        <rFont val="Arial Cyr"/>
        <charset val="204"/>
      </rPr>
      <t xml:space="preserve"> C02 Солнечный лес</t>
    </r>
  </si>
  <si>
    <t>Краска для сайдинга 0,5Л-0,65 кг C21, цвет коричневая глина</t>
  </si>
  <si>
    <t xml:space="preserve">Официальный дилер </t>
  </si>
  <si>
    <t xml:space="preserve">   </t>
  </si>
  <si>
    <t>CEDRAL wood</t>
  </si>
  <si>
    <t>CEDRAL smooth</t>
  </si>
  <si>
    <t>10х190х3600 мм / 10.9 кг/шт</t>
  </si>
  <si>
    <t>АКСЕССУАРЫ и ДОБОРНЫЕ ЭЛЕМЕНТЫ</t>
  </si>
  <si>
    <t xml:space="preserve">Стартовый профиль </t>
  </si>
  <si>
    <t xml:space="preserve">Профиль внутреннего угла </t>
  </si>
  <si>
    <t xml:space="preserve">Внешний симметричный угловой профиль </t>
  </si>
  <si>
    <t>Внешний асимметричный угловой профиль
L=3M Алюм.</t>
  </si>
  <si>
    <t xml:space="preserve">Конечный профиль </t>
  </si>
  <si>
    <t xml:space="preserve">CEDRAL click wood  </t>
  </si>
  <si>
    <t>CEDRAL click smooth</t>
  </si>
  <si>
    <t>CEDRAL click wood  /   КЕДРАЛ клик вуд  (фактура под дерево)</t>
  </si>
  <si>
    <t>3600х186x12 мм / 12.2 кг/шт</t>
  </si>
  <si>
    <t>CEDRAL click smooth   /   КЕДРАЛ клик смус (фактура гладкая)</t>
  </si>
  <si>
    <t xml:space="preserve"> 3600х186х12 мм / 12.2 кг/шт</t>
  </si>
  <si>
    <t xml:space="preserve">Внешний угловой профиль </t>
  </si>
  <si>
    <t>L=3.05м Алюм.</t>
  </si>
  <si>
    <t>45/15/8 L=3M Алюм.</t>
  </si>
  <si>
    <t>1 шт.</t>
  </si>
  <si>
    <t>50/30х2,5м. Алюм.</t>
  </si>
  <si>
    <t>100х30х2,5м. Алюм.</t>
  </si>
  <si>
    <t>45/15/8, L=3м Алюм.</t>
  </si>
  <si>
    <t xml:space="preserve"> L=3м, Алюм.</t>
  </si>
  <si>
    <t>30/10/30/9, L=3м, Алюм. 
цвет базовый - С02</t>
  </si>
  <si>
    <t>L=3м, Алюм.</t>
  </si>
  <si>
    <t>1 банка - 0,5 л.</t>
  </si>
  <si>
    <t>Комплект -2 шт.</t>
  </si>
  <si>
    <t>1 упаковка - 30  пог.м.</t>
  </si>
  <si>
    <t>L=3M, Алюм.</t>
  </si>
  <si>
    <t>L=3 м., Алюм</t>
  </si>
  <si>
    <t>Стартовый профиль  (неокрашенный)</t>
  </si>
  <si>
    <t>Стартовый профиль для вертикального монтажа Cedral Click</t>
  </si>
  <si>
    <t>Краска для ретуши сайдинга</t>
  </si>
  <si>
    <t>Лента EPDM  60 х 1mm</t>
  </si>
  <si>
    <t>Перфорированный профиль 100</t>
  </si>
  <si>
    <t>Перфорированный профиль 50</t>
  </si>
  <si>
    <t>Кляммер + Заклёпка для кляммера для крепления доски с пазом</t>
  </si>
  <si>
    <t xml:space="preserve">Кляммер + Винт нарезной для крепления доски </t>
  </si>
  <si>
    <t>Доска</t>
  </si>
  <si>
    <t>Саморезы TORX+WING (по дереву, грибовидная окрашенная шляпка в цвет доски)</t>
  </si>
  <si>
    <t>Доска
CEDRAL wood  /  КЕДРАЛ вуд (фактура под дерево)</t>
  </si>
  <si>
    <t>Доска
CEDRAL smooth  /  КЕДРАЛ смус (фактура гладкая)</t>
  </si>
  <si>
    <t>ПОЛЕЗНАЯ ИНФОРМАЦИЯ</t>
  </si>
  <si>
    <t xml:space="preserve"> Саморезы TORX+WING (по дереву, грибовидная окрашенная шляпка в цвет доски)</t>
  </si>
  <si>
    <t>Логистические параметры товара</t>
  </si>
  <si>
    <t>CEDRAL Click</t>
  </si>
  <si>
    <t xml:space="preserve">CEDRAL </t>
  </si>
  <si>
    <t>Стоимость за 1 шт/руб с НДС</t>
  </si>
  <si>
    <t>Стоимость за 1 м.кв/руб с НДС</t>
  </si>
  <si>
    <t>Стоимость за 1м.кв/руб с НДС</t>
  </si>
  <si>
    <t>Cedral Click Wood /Smooth</t>
  </si>
  <si>
    <t>Cedral Wood / Smooth</t>
  </si>
  <si>
    <t>ФОРМА ЗАКАЗА 
CEDRAL / CEDRAL click - фиброцементный сайдинг</t>
  </si>
  <si>
    <t>Ваш менеджер в Компании "Etex"</t>
  </si>
  <si>
    <t xml:space="preserve">Призван стать ТРАДИЦИЕЙ на рынке фасадов России! </t>
  </si>
  <si>
    <r>
      <t xml:space="preserve">Саморезы по дереву 200 шт./уп., пр-во "Граббер", 4.2 x 38 mm  </t>
    </r>
    <r>
      <rPr>
        <sz val="9"/>
        <color indexed="62"/>
        <rFont val="Arial Cyr"/>
        <charset val="204"/>
      </rPr>
      <t>(углеродистая сталь с антикорозийным покрытием) Тайвань</t>
    </r>
  </si>
  <si>
    <r>
      <t xml:space="preserve">Саморезы по металлу 200 шт./уп., пр-во "Граббер", 4.2 x 32 mm </t>
    </r>
    <r>
      <rPr>
        <sz val="9"/>
        <color indexed="62"/>
        <rFont val="Arial Cyr"/>
        <charset val="204"/>
      </rPr>
      <t xml:space="preserve">(углеродистая сталь с антикорозийным покрытием) Тайвань </t>
    </r>
  </si>
  <si>
    <t>Саморезы по дереву 200 шт./уп., пр-во "Граббер"</t>
  </si>
  <si>
    <t>Саморезы по металлу 200 шт./уп., пр-во "Граббер"</t>
  </si>
  <si>
    <t>Перфорированный профиль 100/30х2,5 м</t>
  </si>
  <si>
    <t>Перфорированный профиль 50/30х2,5 м</t>
  </si>
  <si>
    <t xml:space="preserve">Лента ЭПДМ 60 х 1 мм в рулонах, 30 пог. м. в 1 рулоне </t>
  </si>
  <si>
    <t>4,8X38, 
диам. шляпки -12 мм,
 1 упк.- 100 шт. Оригинальные. Бельгия</t>
  </si>
  <si>
    <t>4.8х38 mm, 
диам. шляпки -12 мм,
 1 упк.- 100 шт. Оригинальные. Бельгия</t>
  </si>
  <si>
    <t>Ваш ИНН</t>
  </si>
  <si>
    <t>обязательно для заполнения</t>
  </si>
  <si>
    <t>Вес нетто</t>
  </si>
  <si>
    <t>кг / шт</t>
  </si>
  <si>
    <t>Вес брутто</t>
  </si>
  <si>
    <t>EQUITONE [Linea]</t>
  </si>
  <si>
    <t>EQUITONE [Natura]</t>
  </si>
  <si>
    <t>EQUITONE [Pictura]</t>
  </si>
  <si>
    <t>EQUITONE [Textura]</t>
  </si>
  <si>
    <t>EQUITONE [materia]</t>
  </si>
  <si>
    <t>доставка</t>
  </si>
  <si>
    <t>Конечный профиль 45/26/10/17 L=3M алюминиевый C21</t>
  </si>
  <si>
    <t>Внешний асимметричный угловой профиль L=3M алюминиевый C21</t>
  </si>
  <si>
    <t>Внешний симметричный угловой профиль L=3M алюминиевый C21</t>
  </si>
  <si>
    <t>Профиль внутреннего угла 3 м C21</t>
  </si>
  <si>
    <t>Соединительный профиль алюминиевый 3 м 45/15/8 C21</t>
  </si>
  <si>
    <t>Габариты паллета, мм</t>
  </si>
  <si>
    <t>4,0x45mm 250 шт./уп. в комплекте с битой Torx (Нерж. сталь) Оригинальные Cedral</t>
  </si>
  <si>
    <t>Саморезы по дереву HD 250 шт./уп. Оригинальные Cedral</t>
  </si>
  <si>
    <r>
      <t xml:space="preserve">Саморезы по дереву HD 4,0x45mm 250 шт./уп. в комплекте с битой Torx </t>
    </r>
    <r>
      <rPr>
        <sz val="9"/>
        <color indexed="62"/>
        <rFont val="Arial Cyr"/>
        <charset val="204"/>
      </rPr>
      <t>(нерж. сталь), Оригинальные Cedral</t>
    </r>
  </si>
  <si>
    <r>
      <rPr>
        <b/>
        <sz val="9"/>
        <rFont val="Arial Cyr"/>
        <charset val="204"/>
      </rPr>
      <t>Cedral Click Wood 3600x186x12 mm</t>
    </r>
    <r>
      <rPr>
        <sz val="9"/>
        <rFont val="Arial Cyr"/>
        <charset val="204"/>
      </rPr>
      <t xml:space="preserve"> C21 Коричневая глина</t>
    </r>
  </si>
  <si>
    <t>Цена за ед. 
с НДС 20%</t>
  </si>
  <si>
    <t>Цена за ед. 
без НДС</t>
  </si>
  <si>
    <t>Сумма заказа в рублях с НДС 20% без скидок</t>
  </si>
  <si>
    <t>Сумма заказа с НДС 20%
без скидок</t>
  </si>
  <si>
    <t>Надоконный профиль для Cedral Click L=3M алюминиевый C01</t>
  </si>
  <si>
    <t>Надоконный профиль для Cedral Click L=3M алюминиевый C02</t>
  </si>
  <si>
    <t>Надоконный профиль для Cedral Click L=3M алюминиевый C03</t>
  </si>
  <si>
    <t>Надоконный профиль для Cedral Click L=3M алюминиевый C04</t>
  </si>
  <si>
    <t>Надоконный профиль для Cedral Click L=3M алюминиевый C05</t>
  </si>
  <si>
    <t>Надоконный профиль для Cedral Click L=3M алюминиевый C06</t>
  </si>
  <si>
    <t>Надоконный профиль для Cedral Click L=3M алюминиевый C07</t>
  </si>
  <si>
    <t>Надоконный профиль для Cedral Click L=3M алюминиевый C08</t>
  </si>
  <si>
    <t>Надоконный профиль для Cedral Click L=3M алюминиевый C10</t>
  </si>
  <si>
    <t>Надоконный профиль для Cedral Click L=3M алюминиевый C11</t>
  </si>
  <si>
    <t>Надоконный профиль для Cedral Click L=3M алюминиевый C14</t>
  </si>
  <si>
    <t>Надоконный профиль для Cedral Click L=3M алюминиевый C15</t>
  </si>
  <si>
    <t>Надоконный профиль для Cedral Click L=3M алюминиевый C18/C19</t>
  </si>
  <si>
    <t>Надоконный профиль для Cedral Click L=3M алюминиевый C21</t>
  </si>
  <si>
    <t>Надоконный профиль для Cedral Click L=3M алюминиевый C30</t>
  </si>
  <si>
    <t>Надоконный профиль для Cedral Click L=3M алюминиевый C31</t>
  </si>
  <si>
    <t>Надоконный профиль для Cedral Click L=3M алюминиевый C32</t>
  </si>
  <si>
    <t>Надоконный профиль для Cedral Click L=3M алюминиевый C50</t>
  </si>
  <si>
    <t>Надоконный профиль для Cedral Click L=3M алюминиевый C51</t>
  </si>
  <si>
    <t>Надоконный профиль для Cedral Click L=3M алюминиевый C52</t>
  </si>
  <si>
    <t>Надоконный профиль для Cedral Click L=3M алюминиевый C53</t>
  </si>
  <si>
    <t>Надоконный профиль для Cedral Click L=3M алюминиевый C54</t>
  </si>
  <si>
    <t>Надоконный профиль для Cedral Click L=3M алюминиевый C55</t>
  </si>
  <si>
    <t>Надоконный профиль для Cedral Click L=3M алюминиевый C56</t>
  </si>
  <si>
    <t>Надоконный профиль для Cedral Click L=3M алюминиевый C57</t>
  </si>
  <si>
    <t>Надоконный профиль для Cedral Click L=3M алюминиевый C58</t>
  </si>
  <si>
    <t>Надоконный профиль для Cedral Click L=3M алюминиевый C59</t>
  </si>
  <si>
    <t>Надоконный профиль для Cedral Click L=3M алюминиевый C60</t>
  </si>
  <si>
    <t>Надоконный профиль для Cedral Click L=3M алюминиевый C61</t>
  </si>
  <si>
    <t>Надоконный профиль для Cedral Click L=3M алюминиевый C62</t>
  </si>
  <si>
    <t>Внутренний угловой профиль для Cedral Click L=3M алюминиевый C21</t>
  </si>
  <si>
    <t>Саморезы</t>
  </si>
  <si>
    <t>Саморезы TORX+WING 4,8X38K12 STST, 100 шт./кор. (по дереву, грибовидная окрашенная шляпка), цвет C01</t>
  </si>
  <si>
    <t>Саморезы TORX+WING 4,8X38K12 STST, 100 шт./кор. (по дереву, грибовидная окрашенная шляпка), цвет C02</t>
  </si>
  <si>
    <t>Саморезы TORX+WING 4,8X38K12 STST, 100 шт./кор. (по дереву, грибовидная окрашенная шляпка), цвет C03</t>
  </si>
  <si>
    <t>Саморезы TORX+WING 4,8X38K12 STST, 100 шт./кор. (по дереву, грибовидная окрашенная шляпка), цвет C04</t>
  </si>
  <si>
    <t>Саморезы TORX+WING 4,8X38K12 STST, 100 шт./кор. (по дереву, грибовидная окрашенная шляпка), цвет C05</t>
  </si>
  <si>
    <t>Саморезы TORX+WING 4,8X38K12 STST, 100 шт./кор. (по дереву, грибовидная окрашенная шляпка), цвет C06</t>
  </si>
  <si>
    <t>Саморезы TORX+WING 4,8X38K12 STST, 100 шт./кор. (по дереву, грибовидная окрашенная шляпка), цвет C07</t>
  </si>
  <si>
    <t>Саморезы TORX+WING 4,8X38K12 STST, 100 шт./кор. (по дереву, грибовидная окрашенная шляпка), цвет C08</t>
  </si>
  <si>
    <t>Саморезы TORX+WING 4,8X38K12 STST, 100 шт./кор. (по дереву, грибовидная окрашенная шляпка), цвет C10</t>
  </si>
  <si>
    <t>Саморезы TORX+WING 4,8X38K12 STST, 100 шт./кор. (по дереву, грибовидная окрашенная шляпка), цвет C11</t>
  </si>
  <si>
    <t>Саморезы TORX+WING 4,8X38K12 STST, 100 шт./кор. (по дереву, грибовидная окрашенная шляпка), цвет C14</t>
  </si>
  <si>
    <t>Саморезы TORX+WING 4,8X38K12 STST, 100 шт./кор. (по дереву, грибовидная окрашенная шляпка), цвет C15</t>
  </si>
  <si>
    <t>Саморезы TORX+WING 4,8X38K12 STST, 100 шт./кор. (по дереву, грибовидная окрашенная шляпка), цвет C16</t>
  </si>
  <si>
    <t>Саморезы TORX+WING 4,8X38K12 STST, 100 шт./кор. (по дереву, грибовидная окрашенная шляпка), цвет C17</t>
  </si>
  <si>
    <t>Саморезы TORX+WING 4,8X38K12 STST, 100 шт./кор. (по дереву, грибовидная окрашенная шляпка), цвет C18</t>
  </si>
  <si>
    <t>Саморезы TORX+WING 4,8X38K12 STST, 100 шт./кор. (по дереву, грибовидная окрашенная шляпка), цвет C19</t>
  </si>
  <si>
    <t>Саморезы TORX+WING 4,8X38K12 STST, 100 шт./кор. (по дереву, грибовидная окрашенная шляпка), цвет C21</t>
  </si>
  <si>
    <t>Саморезы TORX+WING 4,8X38K12 STST, 100 шт./кор. (по дереву, грибовидная окрашенная шляпка), цвет C30</t>
  </si>
  <si>
    <t>Саморезы TORX+WING 4,8X38K12 STST, 100 шт./кор. (по дереву, грибовидная окрашенная шляпка), цвет C31</t>
  </si>
  <si>
    <t>Саморезы TORX+WING 4,8X38K12 STST, 100 шт./кор. (по дереву, грибовидная окрашенная шляпка), цвет C32</t>
  </si>
  <si>
    <t>Саморезы TORX+WING 4,8X38K12 STST, 100 шт./кор. (по дереву, грибовидная окрашенная шляпка), цвет C50</t>
  </si>
  <si>
    <t>Саморезы TORX+WING 4,8X38K12 STST, 100 шт./кор. (по дереву, грибовидная окрашенная шляпка), цвет C51</t>
  </si>
  <si>
    <t>Саморезы TORX+WING 4,8X38K12 STST, 100 шт./кор. (по дереву, грибовидная окрашенная шляпка), цвет C52</t>
  </si>
  <si>
    <t>Саморезы TORX+WING 4,8X38K12 STST, 100 шт./кор. (по дереву, грибовидная окрашенная шляпка), цвет C53</t>
  </si>
  <si>
    <t>Саморезы TORX+WING 4,8X38K12 STST, 100 шт./кор. (по дереву, грибовидная окрашенная шляпка), цвет C54</t>
  </si>
  <si>
    <t>Саморезы TORX+WING 4,8X38K12 STST, 100 шт./кор. (по дереву, грибовидная окрашенная шляпка), цвет C55</t>
  </si>
  <si>
    <t>Саморезы TORX+WING 4,8X38K12 STST, 100 шт./кор. (по дереву, грибовидная окрашенная шляпка), цвет C56</t>
  </si>
  <si>
    <t>Саморезы TORX+WING 4,8X38K12 STST, 100 шт./кор. (по дереву, грибовидная окрашенная шляпка), цвет C57</t>
  </si>
  <si>
    <t>Саморезы TORX+WING 4,8X38K12 STST, 100 шт./кор. (по дереву, грибовидная окрашенная шляпка), цвет C58</t>
  </si>
  <si>
    <t>Саморезы TORX+WING 4,8X38K12 STST, 100 шт./кор. (по дереву, грибовидная окрашенная шляпка), цвет C59</t>
  </si>
  <si>
    <t>Саморезы TORX+WING 4,8X38K12 STST, 100 шт./кор. (по дереву, грибовидная окрашенная шляпка), цвет C60</t>
  </si>
  <si>
    <t>Саморезы TORX+WING 4,8X38K12 STST, 100 шт./кор. (по дереву, грибовидная окрашенная шляпка), цвет C61</t>
  </si>
  <si>
    <t>Саморезы TORX+WING 4,8X38K12 STST, 100 шт./кор. (по дереву, грибовидная окрашенная шляпка), цвет C62</t>
  </si>
  <si>
    <t>(Россия) Кляммер + саморез 3,9х30мм для крепления доски Cedral Click 250 шт./кор. (по дереву)</t>
  </si>
  <si>
    <t>(Бельгия) Кляммер + винт нарезной для крепления доски из фиброцемента с пазом 250 шт./кор. (по дереву)</t>
  </si>
  <si>
    <t>(Бельгия) Кляммер + заклёпка для кляммера для крепления доски из фиброцемента с пазом 250 шт./кор. (по металлу)</t>
  </si>
  <si>
    <t>(Россия) Кляммер + заклёпка 4,2х8мм для крепления доски Cedral Click 250 шт./кор.  (по металлу)</t>
  </si>
  <si>
    <t>Кляммер + Заклёпка для кляммера для крепления доски с пазом (РФ)</t>
  </si>
  <si>
    <t>Кляммер + Винт нарезной для крепления доски (РФ)</t>
  </si>
  <si>
    <t>Внешний угловой профиль для Cedral Click L=3M алюминиевый C21</t>
  </si>
  <si>
    <t>Лента ЭПДМ 100х0,8 мм в рулонах, 30 пог. м. в 1 рулоне</t>
  </si>
  <si>
    <t>Лента EPDM  100 х 0,8mm</t>
  </si>
  <si>
    <t>г.Краснодар ул.Ейское шоссе 75</t>
  </si>
  <si>
    <t xml:space="preserve"> + 7 988 464-17-20</t>
  </si>
  <si>
    <t>sale@agat-yufo.ru</t>
  </si>
  <si>
    <t>www.agat-yufo.ru</t>
  </si>
  <si>
    <t xml:space="preserve"> </t>
  </si>
  <si>
    <t xml:space="preserve">ООО "'АГАТ ЮФО" </t>
  </si>
  <si>
    <t>СКИДКА</t>
  </si>
  <si>
    <t>Нахлест, см</t>
  </si>
  <si>
    <t>Доска CEDRAL wood  (фактура под дерево)  10х190х3600 мм / 10.9 кг/0,684 м2</t>
  </si>
  <si>
    <t>Доска CEDRAL smooth  (фактура гладкая) 10х190х3600 мм / 10.9 кг/0,684 м2</t>
  </si>
  <si>
    <t>Стартовый профиль 30/10/30/9, L=3м, Алюм. цвет базовый - С02</t>
  </si>
  <si>
    <t>Профиль внутреннего угла L=3м, Алюм.</t>
  </si>
  <si>
    <t>Внешний симметричный угловой профиль  L=3м, Алюм.</t>
  </si>
  <si>
    <t>Внешний асимметричный угловой профиль  L=3м, Алюм.</t>
  </si>
  <si>
    <t>Конечный профиль  L=3м, Алюм.</t>
  </si>
  <si>
    <t>Соединительный профиль 45/15/8, L=3м Алюм.</t>
  </si>
  <si>
    <t>Перфорированный профиль 100 100х30х2,5м. Алюм.</t>
  </si>
  <si>
    <t>Перфорированный профиль 50 50/30х2,5м. Алюм.</t>
  </si>
</sst>
</file>

<file path=xl/styles.xml><?xml version="1.0" encoding="utf-8"?>
<styleSheet xmlns="http://schemas.openxmlformats.org/spreadsheetml/2006/main">
  <numFmts count="5">
    <numFmt numFmtId="164" formatCode="#,##0\ &quot;₽&quot;"/>
    <numFmt numFmtId="165" formatCode="0&quot; шт.&quot;"/>
    <numFmt numFmtId="166" formatCode="0.000&quot; кв. м.&quot;"/>
    <numFmt numFmtId="167" formatCode="0&quot; уп.&quot;"/>
    <numFmt numFmtId="168" formatCode="0&quot; рул.&quot;"/>
  </numFmts>
  <fonts count="57">
    <font>
      <sz val="11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8"/>
      <color indexed="8"/>
      <name val="Calibri"/>
      <family val="2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sz val="10"/>
      <color indexed="9"/>
      <name val="Arial Cyr"/>
      <charset val="204"/>
    </font>
    <font>
      <b/>
      <sz val="8"/>
      <name val="Arial Cyr"/>
      <charset val="204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b/>
      <sz val="9"/>
      <color indexed="10"/>
      <name val="Arial Cyr"/>
      <charset val="204"/>
    </font>
    <font>
      <b/>
      <sz val="12"/>
      <color indexed="9"/>
      <name val="Arial Cyr"/>
      <charset val="204"/>
    </font>
    <font>
      <b/>
      <sz val="10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0"/>
      <name val="Calibri"/>
      <family val="2"/>
      <charset val="204"/>
    </font>
    <font>
      <sz val="8"/>
      <color indexed="63"/>
      <name val="Inherit"/>
    </font>
    <font>
      <sz val="10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0"/>
      <color indexed="60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name val="Calibri"/>
      <family val="2"/>
      <charset val="204"/>
    </font>
    <font>
      <b/>
      <sz val="12"/>
      <name val="Calibri"/>
      <family val="2"/>
      <charset val="204"/>
    </font>
    <font>
      <sz val="18"/>
      <color indexed="8"/>
      <name val="Noto"/>
    </font>
    <font>
      <sz val="30"/>
      <color indexed="60"/>
      <name val="Noto"/>
    </font>
    <font>
      <sz val="10"/>
      <color indexed="18"/>
      <name val="Arial"/>
      <family val="2"/>
      <charset val="204"/>
    </font>
    <font>
      <b/>
      <sz val="14"/>
      <color indexed="60"/>
      <name val="Calibri"/>
      <family val="2"/>
      <charset val="204"/>
    </font>
    <font>
      <b/>
      <sz val="8"/>
      <color indexed="9"/>
      <name val="Calibri"/>
      <family val="2"/>
      <charset val="204"/>
    </font>
    <font>
      <b/>
      <sz val="8"/>
      <color indexed="9"/>
      <name val="Calibri"/>
      <family val="2"/>
      <charset val="204"/>
    </font>
    <font>
      <sz val="2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2"/>
      <color indexed="60"/>
      <name val="Calibri"/>
      <family val="2"/>
      <charset val="204"/>
    </font>
    <font>
      <sz val="9"/>
      <color indexed="62"/>
      <name val="Arial Cyr"/>
      <charset val="204"/>
    </font>
    <font>
      <b/>
      <sz val="14"/>
      <name val="Arial Cyr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9"/>
      <name val="Arial Cyr"/>
      <charset val="204"/>
    </font>
    <font>
      <b/>
      <sz val="10"/>
      <name val="Arial Cyr"/>
      <charset val="204"/>
    </font>
    <font>
      <b/>
      <sz val="11"/>
      <color indexed="8"/>
      <name val="Calibri"/>
      <family val="2"/>
      <charset val="204"/>
    </font>
    <font>
      <sz val="9"/>
      <color indexed="10"/>
      <name val="Arial Cyr"/>
      <charset val="204"/>
    </font>
    <font>
      <b/>
      <sz val="18"/>
      <color indexed="6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6" fillId="0" borderId="0" applyNumberFormat="0" applyFill="0" applyBorder="0" applyAlignment="0" applyProtection="0"/>
    <xf numFmtId="0" fontId="9" fillId="0" borderId="0"/>
    <xf numFmtId="0" fontId="56" fillId="0" borderId="0" applyNumberFormat="0" applyFill="0" applyBorder="0" applyAlignment="0" applyProtection="0"/>
  </cellStyleXfs>
  <cellXfs count="361">
    <xf numFmtId="0" fontId="0" fillId="0" borderId="0" xfId="0"/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5" fillId="0" borderId="0" xfId="0" applyFont="1" applyBorder="1"/>
    <xf numFmtId="0" fontId="4" fillId="2" borderId="0" xfId="0" applyFont="1" applyFill="1" applyBorder="1"/>
    <xf numFmtId="0" fontId="6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165" fontId="0" fillId="4" borderId="0" xfId="0" applyNumberFormat="1" applyFill="1" applyProtection="1">
      <protection locked="0"/>
    </xf>
    <xf numFmtId="0" fontId="5" fillId="0" borderId="0" xfId="0" applyFont="1" applyBorder="1" applyAlignment="1">
      <alignment horizontal="left"/>
    </xf>
    <xf numFmtId="0" fontId="6" fillId="3" borderId="0" xfId="0" applyNumberFormat="1" applyFont="1" applyFill="1" applyBorder="1" applyAlignment="1">
      <alignment vertical="center" wrapText="1"/>
    </xf>
    <xf numFmtId="0" fontId="5" fillId="5" borderId="0" xfId="0" applyFont="1" applyFill="1" applyBorder="1"/>
    <xf numFmtId="0" fontId="4" fillId="5" borderId="0" xfId="0" applyFont="1" applyFill="1" applyBorder="1" applyAlignment="1">
      <alignment horizontal="center"/>
    </xf>
    <xf numFmtId="0" fontId="5" fillId="0" borderId="0" xfId="0" applyFont="1" applyFill="1" applyBorder="1"/>
    <xf numFmtId="0" fontId="7" fillId="5" borderId="0" xfId="0" applyFont="1" applyFill="1" applyBorder="1" applyAlignment="1">
      <alignment horizontal="left"/>
    </xf>
    <xf numFmtId="167" fontId="0" fillId="4" borderId="0" xfId="0" applyNumberFormat="1" applyFill="1" applyProtection="1">
      <protection locked="0"/>
    </xf>
    <xf numFmtId="0" fontId="0" fillId="0" borderId="0" xfId="0" applyFill="1"/>
    <xf numFmtId="0" fontId="4" fillId="0" borderId="0" xfId="0" applyFont="1" applyFill="1" applyBorder="1"/>
    <xf numFmtId="0" fontId="0" fillId="4" borderId="0" xfId="0" applyFill="1"/>
    <xf numFmtId="0" fontId="0" fillId="3" borderId="0" xfId="0" applyFill="1"/>
    <xf numFmtId="0" fontId="4" fillId="5" borderId="0" xfId="0" applyFont="1" applyFill="1" applyBorder="1"/>
    <xf numFmtId="165" fontId="0" fillId="4" borderId="0" xfId="0" applyNumberFormat="1" applyFill="1" applyProtection="1"/>
    <xf numFmtId="0" fontId="0" fillId="0" borderId="0" xfId="0" applyAlignment="1">
      <alignment vertical="center"/>
    </xf>
    <xf numFmtId="0" fontId="5" fillId="0" borderId="0" xfId="0" applyFont="1" applyBorder="1" applyAlignment="1">
      <alignment wrapText="1"/>
    </xf>
    <xf numFmtId="0" fontId="10" fillId="2" borderId="0" xfId="0" applyFont="1" applyFill="1" applyBorder="1"/>
    <xf numFmtId="0" fontId="1" fillId="0" borderId="0" xfId="0" applyFont="1" applyBorder="1"/>
    <xf numFmtId="0" fontId="12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 wrapText="1"/>
    </xf>
    <xf numFmtId="0" fontId="16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" fillId="6" borderId="0" xfId="0" applyFont="1" applyFill="1" applyBorder="1" applyAlignment="1">
      <alignment vertical="center" wrapText="1"/>
    </xf>
    <xf numFmtId="0" fontId="12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right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Fill="1" applyBorder="1"/>
    <xf numFmtId="0" fontId="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23" fillId="7" borderId="0" xfId="0" applyFont="1" applyFill="1" applyBorder="1" applyAlignment="1">
      <alignment vertical="center" wrapText="1"/>
    </xf>
    <xf numFmtId="0" fontId="23" fillId="7" borderId="2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5" fillId="0" borderId="0" xfId="0" applyFont="1" applyBorder="1" applyAlignment="1">
      <alignment horizontal="center" vertical="center"/>
    </xf>
    <xf numFmtId="0" fontId="22" fillId="7" borderId="0" xfId="0" applyFont="1" applyFill="1" applyBorder="1" applyAlignment="1">
      <alignment vertical="center" wrapText="1"/>
    </xf>
    <xf numFmtId="0" fontId="1" fillId="7" borderId="0" xfId="0" applyFont="1" applyFill="1" applyBorder="1"/>
    <xf numFmtId="0" fontId="23" fillId="7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23" fillId="7" borderId="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/>
    </xf>
    <xf numFmtId="0" fontId="30" fillId="0" borderId="2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1" fillId="0" borderId="0" xfId="0" applyFont="1"/>
    <xf numFmtId="0" fontId="1" fillId="7" borderId="2" xfId="0" applyFont="1" applyFill="1" applyBorder="1"/>
    <xf numFmtId="0" fontId="33" fillId="0" borderId="0" xfId="0" applyFont="1" applyAlignment="1">
      <alignment vertical="center"/>
    </xf>
    <xf numFmtId="0" fontId="27" fillId="0" borderId="0" xfId="0" applyFont="1" applyBorder="1"/>
    <xf numFmtId="0" fontId="19" fillId="0" borderId="0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left" vertical="center" wrapText="1" indent="3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2" applyFont="1"/>
    <xf numFmtId="0" fontId="42" fillId="0" borderId="0" xfId="0" applyFont="1"/>
    <xf numFmtId="0" fontId="43" fillId="0" borderId="0" xfId="0" applyFont="1"/>
    <xf numFmtId="0" fontId="45" fillId="8" borderId="3" xfId="2" applyFont="1" applyFill="1" applyBorder="1"/>
    <xf numFmtId="0" fontId="45" fillId="8" borderId="4" xfId="2" applyFont="1" applyFill="1" applyBorder="1" applyAlignment="1">
      <alignment horizontal="center"/>
    </xf>
    <xf numFmtId="0" fontId="45" fillId="8" borderId="5" xfId="2" applyFont="1" applyFill="1" applyBorder="1" applyAlignment="1">
      <alignment horizontal="center"/>
    </xf>
    <xf numFmtId="0" fontId="45" fillId="8" borderId="0" xfId="2" applyFont="1" applyFill="1" applyAlignment="1">
      <alignment horizontal="center"/>
    </xf>
    <xf numFmtId="0" fontId="45" fillId="8" borderId="6" xfId="2" applyFont="1" applyFill="1" applyBorder="1"/>
    <xf numFmtId="0" fontId="45" fillId="8" borderId="7" xfId="2" applyFont="1" applyFill="1" applyBorder="1" applyAlignment="1">
      <alignment horizontal="center"/>
    </xf>
    <xf numFmtId="0" fontId="45" fillId="8" borderId="8" xfId="2" applyFont="1" applyFill="1" applyBorder="1" applyAlignment="1">
      <alignment horizontal="center"/>
    </xf>
    <xf numFmtId="0" fontId="45" fillId="8" borderId="9" xfId="2" applyFont="1" applyFill="1" applyBorder="1" applyAlignment="1">
      <alignment horizontal="center"/>
    </xf>
    <xf numFmtId="0" fontId="44" fillId="2" borderId="3" xfId="2" applyFont="1" applyFill="1" applyBorder="1"/>
    <xf numFmtId="0" fontId="44" fillId="0" borderId="4" xfId="2" applyFont="1" applyBorder="1" applyAlignment="1">
      <alignment horizontal="center"/>
    </xf>
    <xf numFmtId="0" fontId="44" fillId="0" borderId="5" xfId="2" applyFont="1" applyBorder="1" applyAlignment="1">
      <alignment horizontal="center"/>
    </xf>
    <xf numFmtId="0" fontId="44" fillId="0" borderId="0" xfId="2" applyFont="1" applyAlignment="1">
      <alignment horizontal="center"/>
    </xf>
    <xf numFmtId="0" fontId="46" fillId="2" borderId="3" xfId="2" applyFont="1" applyFill="1" applyBorder="1"/>
    <xf numFmtId="1" fontId="44" fillId="0" borderId="0" xfId="2" applyNumberFormat="1" applyFont="1" applyBorder="1" applyAlignment="1">
      <alignment horizontal="center"/>
    </xf>
    <xf numFmtId="0" fontId="44" fillId="0" borderId="4" xfId="2" applyFont="1" applyBorder="1"/>
    <xf numFmtId="0" fontId="44" fillId="0" borderId="5" xfId="2" applyFont="1" applyBorder="1"/>
    <xf numFmtId="0" fontId="44" fillId="0" borderId="10" xfId="2" applyFont="1" applyBorder="1" applyAlignment="1">
      <alignment horizontal="center"/>
    </xf>
    <xf numFmtId="0" fontId="44" fillId="0" borderId="0" xfId="2" applyFont="1" applyBorder="1" applyAlignment="1">
      <alignment horizontal="center"/>
    </xf>
    <xf numFmtId="0" fontId="47" fillId="0" borderId="0" xfId="0" applyFont="1" applyAlignment="1"/>
    <xf numFmtId="0" fontId="47" fillId="0" borderId="0" xfId="0" applyFont="1"/>
    <xf numFmtId="0" fontId="5" fillId="6" borderId="0" xfId="0" applyFont="1" applyFill="1" applyBorder="1"/>
    <xf numFmtId="0" fontId="0" fillId="6" borderId="0" xfId="0" applyFill="1"/>
    <xf numFmtId="0" fontId="0" fillId="6" borderId="0" xfId="0" applyFill="1" applyBorder="1" applyAlignment="1" applyProtection="1">
      <alignment horizontal="center"/>
      <protection locked="0"/>
    </xf>
    <xf numFmtId="0" fontId="4" fillId="6" borderId="0" xfId="0" applyFont="1" applyFill="1" applyBorder="1"/>
    <xf numFmtId="0" fontId="5" fillId="6" borderId="0" xfId="0" applyFont="1" applyFill="1" applyBorder="1" applyProtection="1">
      <protection locked="0"/>
    </xf>
    <xf numFmtId="164" fontId="0" fillId="6" borderId="0" xfId="0" applyNumberFormat="1" applyFill="1"/>
    <xf numFmtId="0" fontId="2" fillId="6" borderId="0" xfId="0" applyFont="1" applyFill="1"/>
    <xf numFmtId="0" fontId="0" fillId="6" borderId="2" xfId="0" applyFill="1" applyBorder="1"/>
    <xf numFmtId="0" fontId="10" fillId="6" borderId="0" xfId="0" applyFont="1" applyFill="1" applyBorder="1"/>
    <xf numFmtId="0" fontId="0" fillId="6" borderId="0" xfId="0" applyFill="1" applyProtection="1">
      <protection locked="0"/>
    </xf>
    <xf numFmtId="0" fontId="43" fillId="0" borderId="0" xfId="0" applyFont="1" applyAlignment="1">
      <alignment horizontal="center"/>
    </xf>
    <xf numFmtId="0" fontId="4" fillId="6" borderId="0" xfId="0" applyFont="1" applyFill="1" applyBorder="1" applyAlignment="1">
      <alignment vertical="center"/>
    </xf>
    <xf numFmtId="0" fontId="48" fillId="6" borderId="0" xfId="0" applyFont="1" applyFill="1" applyBorder="1" applyProtection="1">
      <protection locked="0"/>
    </xf>
    <xf numFmtId="0" fontId="1" fillId="0" borderId="0" xfId="0" applyFont="1" applyBorder="1" applyAlignment="1">
      <alignment horizontal="center"/>
    </xf>
    <xf numFmtId="3" fontId="25" fillId="0" borderId="0" xfId="0" applyNumberFormat="1" applyFont="1" applyBorder="1" applyAlignment="1">
      <alignment horizontal="center" vertical="center"/>
    </xf>
    <xf numFmtId="164" fontId="0" fillId="6" borderId="2" xfId="0" applyNumberFormat="1" applyFill="1" applyBorder="1"/>
    <xf numFmtId="166" fontId="0" fillId="0" borderId="0" xfId="0" applyNumberFormat="1" applyFill="1" applyAlignment="1" applyProtection="1">
      <alignment horizontal="center"/>
    </xf>
    <xf numFmtId="164" fontId="0" fillId="0" borderId="0" xfId="0" applyNumberFormat="1" applyFill="1" applyAlignment="1">
      <alignment horizontal="center"/>
    </xf>
    <xf numFmtId="166" fontId="0" fillId="0" borderId="0" xfId="0" applyNumberFormat="1" applyAlignment="1" applyProtection="1">
      <alignment horizontal="center"/>
    </xf>
    <xf numFmtId="164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164" fontId="0" fillId="6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5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Fill="1" applyAlignment="1" applyProtection="1">
      <alignment horizontal="center"/>
      <protection locked="0"/>
    </xf>
    <xf numFmtId="167" fontId="0" fillId="0" borderId="0" xfId="0" applyNumberFormat="1" applyFill="1" applyAlignment="1" applyProtection="1">
      <alignment horizontal="center"/>
      <protection locked="0"/>
    </xf>
    <xf numFmtId="168" fontId="0" fillId="0" borderId="0" xfId="0" applyNumberFormat="1" applyFill="1" applyAlignment="1" applyProtection="1">
      <alignment horizontal="center"/>
      <protection locked="0"/>
    </xf>
    <xf numFmtId="0" fontId="0" fillId="6" borderId="2" xfId="0" applyFill="1" applyBorder="1" applyAlignment="1">
      <alignment horizontal="center"/>
    </xf>
    <xf numFmtId="0" fontId="2" fillId="6" borderId="0" xfId="0" applyFont="1" applyFill="1" applyAlignment="1">
      <alignment horizontal="center" wrapText="1"/>
    </xf>
    <xf numFmtId="0" fontId="0" fillId="6" borderId="0" xfId="0" applyNumberFormat="1" applyFill="1"/>
    <xf numFmtId="0" fontId="12" fillId="6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wrapText="1"/>
    </xf>
    <xf numFmtId="3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0" fontId="43" fillId="0" borderId="0" xfId="0" applyFont="1" applyFill="1"/>
    <xf numFmtId="0" fontId="43" fillId="0" borderId="0" xfId="0" applyFont="1" applyFill="1" applyBorder="1"/>
    <xf numFmtId="1" fontId="25" fillId="0" borderId="0" xfId="0" applyNumberFormat="1" applyFont="1" applyBorder="1" applyAlignment="1">
      <alignment horizontal="center" vertical="center"/>
    </xf>
    <xf numFmtId="1" fontId="25" fillId="0" borderId="2" xfId="0" applyNumberFormat="1" applyFont="1" applyBorder="1" applyAlignment="1">
      <alignment horizontal="center" vertical="center"/>
    </xf>
    <xf numFmtId="1" fontId="28" fillId="0" borderId="2" xfId="0" applyNumberFormat="1" applyFont="1" applyBorder="1" applyAlignment="1">
      <alignment horizontal="center" vertical="center" wrapText="1"/>
    </xf>
    <xf numFmtId="1" fontId="25" fillId="0" borderId="2" xfId="0" applyNumberFormat="1" applyFont="1" applyFill="1" applyBorder="1" applyAlignment="1">
      <alignment horizontal="center" vertical="center"/>
    </xf>
    <xf numFmtId="1" fontId="28" fillId="0" borderId="2" xfId="0" applyNumberFormat="1" applyFont="1" applyFill="1" applyBorder="1" applyAlignment="1">
      <alignment horizontal="center" vertical="center" wrapText="1"/>
    </xf>
    <xf numFmtId="1" fontId="29" fillId="0" borderId="2" xfId="0" applyNumberFormat="1" applyFont="1" applyFill="1" applyBorder="1" applyAlignment="1">
      <alignment horizontal="center" vertical="center"/>
    </xf>
    <xf numFmtId="1" fontId="30" fillId="0" borderId="2" xfId="0" applyNumberFormat="1" applyFont="1" applyFill="1" applyBorder="1" applyAlignment="1">
      <alignment horizontal="center" vertical="center" wrapText="1"/>
    </xf>
    <xf numFmtId="1" fontId="25" fillId="0" borderId="0" xfId="0" applyNumberFormat="1" applyFont="1" applyBorder="1" applyAlignment="1">
      <alignment horizontal="center"/>
    </xf>
    <xf numFmtId="1" fontId="25" fillId="6" borderId="2" xfId="0" applyNumberFormat="1" applyFont="1" applyFill="1" applyBorder="1" applyAlignment="1">
      <alignment horizontal="center" vertical="center"/>
    </xf>
    <xf numFmtId="1" fontId="28" fillId="6" borderId="2" xfId="0" applyNumberFormat="1" applyFont="1" applyFill="1" applyBorder="1" applyAlignment="1">
      <alignment horizontal="center" vertical="center" wrapText="1"/>
    </xf>
    <xf numFmtId="1" fontId="25" fillId="0" borderId="0" xfId="0" applyNumberFormat="1" applyFont="1" applyFill="1" applyBorder="1" applyAlignment="1">
      <alignment horizontal="center" vertical="center"/>
    </xf>
    <xf numFmtId="1" fontId="28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4" fontId="37" fillId="3" borderId="0" xfId="0" applyNumberFormat="1" applyFont="1" applyFill="1" applyBorder="1" applyAlignment="1">
      <alignment horizontal="right" vertical="center" wrapText="1"/>
    </xf>
    <xf numFmtId="4" fontId="3" fillId="6" borderId="0" xfId="0" applyNumberFormat="1" applyFont="1" applyFill="1" applyAlignment="1">
      <alignment vertical="center"/>
    </xf>
    <xf numFmtId="4" fontId="3" fillId="6" borderId="0" xfId="0" applyNumberFormat="1" applyFont="1" applyFill="1" applyBorder="1" applyAlignment="1">
      <alignment vertical="center"/>
    </xf>
    <xf numFmtId="4" fontId="0" fillId="6" borderId="0" xfId="0" applyNumberFormat="1" applyFill="1"/>
    <xf numFmtId="4" fontId="0" fillId="6" borderId="0" xfId="0" applyNumberFormat="1" applyFill="1" applyBorder="1" applyAlignment="1" applyProtection="1">
      <alignment horizontal="center"/>
      <protection locked="0"/>
    </xf>
    <xf numFmtId="4" fontId="0" fillId="6" borderId="0" xfId="0" applyNumberFormat="1" applyFill="1" applyBorder="1" applyAlignment="1"/>
    <xf numFmtId="4" fontId="0" fillId="6" borderId="0" xfId="0" applyNumberFormat="1" applyFill="1" applyAlignment="1">
      <alignment horizontal="center"/>
    </xf>
    <xf numFmtId="4" fontId="4" fillId="2" borderId="0" xfId="0" applyNumberFormat="1" applyFont="1" applyFill="1" applyBorder="1"/>
    <xf numFmtId="4" fontId="6" fillId="3" borderId="0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>
      <alignment horizontal="center"/>
    </xf>
    <xf numFmtId="4" fontId="5" fillId="5" borderId="0" xfId="0" applyNumberFormat="1" applyFont="1" applyFill="1" applyBorder="1"/>
    <xf numFmtId="4" fontId="0" fillId="0" borderId="0" xfId="0" applyNumberFormat="1" applyFill="1" applyAlignment="1" applyProtection="1">
      <alignment horizontal="center"/>
      <protection locked="0"/>
    </xf>
    <xf numFmtId="4" fontId="0" fillId="0" borderId="0" xfId="0" applyNumberFormat="1" applyAlignment="1">
      <alignment horizontal="center"/>
    </xf>
    <xf numFmtId="4" fontId="0" fillId="0" borderId="0" xfId="0" applyNumberFormat="1" applyAlignment="1" applyProtection="1">
      <alignment horizontal="center"/>
      <protection locked="0"/>
    </xf>
    <xf numFmtId="4" fontId="0" fillId="6" borderId="2" xfId="0" applyNumberFormat="1" applyFill="1" applyBorder="1"/>
    <xf numFmtId="0" fontId="2" fillId="6" borderId="0" xfId="0" applyFont="1" applyFill="1" applyAlignment="1">
      <alignment horizontal="left"/>
    </xf>
    <xf numFmtId="0" fontId="35" fillId="7" borderId="0" xfId="0" applyFont="1" applyFill="1" applyBorder="1" applyAlignment="1">
      <alignment horizontal="center" vertical="center" wrapText="1"/>
    </xf>
    <xf numFmtId="0" fontId="35" fillId="7" borderId="1" xfId="0" applyFont="1" applyFill="1" applyBorder="1" applyAlignment="1">
      <alignment horizontal="center" vertical="center" wrapText="1"/>
    </xf>
    <xf numFmtId="0" fontId="38" fillId="6" borderId="0" xfId="0" applyFont="1" applyFill="1" applyBorder="1" applyAlignment="1">
      <alignment vertical="center" wrapText="1"/>
    </xf>
    <xf numFmtId="0" fontId="1" fillId="0" borderId="0" xfId="0" applyFont="1" applyBorder="1" applyAlignment="1"/>
    <xf numFmtId="0" fontId="2" fillId="6" borderId="0" xfId="0" applyFont="1" applyFill="1" applyBorder="1" applyAlignment="1">
      <alignment horizontal="left"/>
    </xf>
    <xf numFmtId="0" fontId="34" fillId="0" borderId="0" xfId="0" applyFont="1" applyBorder="1" applyAlignment="1">
      <alignment vertical="center"/>
    </xf>
    <xf numFmtId="0" fontId="2" fillId="6" borderId="0" xfId="0" applyFont="1" applyFill="1" applyBorder="1"/>
    <xf numFmtId="0" fontId="56" fillId="6" borderId="0" xfId="3" applyFill="1" applyBorder="1"/>
    <xf numFmtId="0" fontId="50" fillId="0" borderId="0" xfId="0" applyFont="1" applyBorder="1" applyAlignment="1">
      <alignment horizontal="right" vertical="top"/>
    </xf>
    <xf numFmtId="0" fontId="0" fillId="0" borderId="0" xfId="0" applyBorder="1"/>
    <xf numFmtId="0" fontId="0" fillId="0" borderId="2" xfId="0" applyBorder="1"/>
    <xf numFmtId="0" fontId="56" fillId="6" borderId="2" xfId="3" applyFill="1" applyBorder="1" applyAlignment="1">
      <alignment horizontal="left" vertical="top"/>
    </xf>
    <xf numFmtId="0" fontId="1" fillId="0" borderId="2" xfId="0" applyFont="1" applyBorder="1" applyAlignment="1"/>
    <xf numFmtId="0" fontId="52" fillId="0" borderId="0" xfId="0" applyFont="1" applyBorder="1" applyAlignment="1">
      <alignment vertical="center"/>
    </xf>
    <xf numFmtId="0" fontId="51" fillId="0" borderId="0" xfId="0" applyFont="1" applyBorder="1" applyAlignment="1">
      <alignment horizontal="left" vertical="center"/>
    </xf>
    <xf numFmtId="0" fontId="51" fillId="0" borderId="0" xfId="0" applyFont="1" applyBorder="1" applyAlignment="1">
      <alignment vertical="center" wrapText="1"/>
    </xf>
    <xf numFmtId="0" fontId="53" fillId="0" borderId="0" xfId="0" applyFont="1" applyBorder="1" applyAlignment="1">
      <alignment horizontal="center" vertical="center" wrapText="1"/>
    </xf>
    <xf numFmtId="9" fontId="2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6" fillId="0" borderId="11" xfId="0" applyFont="1" applyBorder="1" applyAlignment="1">
      <alignment vertical="center" wrapText="1"/>
    </xf>
    <xf numFmtId="0" fontId="1" fillId="0" borderId="2" xfId="0" applyFont="1" applyBorder="1"/>
    <xf numFmtId="0" fontId="25" fillId="0" borderId="2" xfId="0" applyFont="1" applyBorder="1" applyAlignment="1">
      <alignment horizontal="center" vertical="center"/>
    </xf>
    <xf numFmtId="3" fontId="25" fillId="0" borderId="2" xfId="0" applyNumberFormat="1" applyFont="1" applyBorder="1" applyAlignment="1">
      <alignment horizontal="center" vertical="center"/>
    </xf>
    <xf numFmtId="0" fontId="1" fillId="0" borderId="11" xfId="0" applyFont="1" applyBorder="1"/>
    <xf numFmtId="0" fontId="25" fillId="0" borderId="11" xfId="0" applyFont="1" applyBorder="1" applyAlignment="1">
      <alignment horizontal="center" vertical="center"/>
    </xf>
    <xf numFmtId="3" fontId="25" fillId="0" borderId="11" xfId="0" applyNumberFormat="1" applyFont="1" applyBorder="1" applyAlignment="1">
      <alignment horizontal="center" vertical="center"/>
    </xf>
    <xf numFmtId="0" fontId="20" fillId="0" borderId="2" xfId="0" applyFont="1" applyFill="1" applyBorder="1" applyAlignment="1">
      <alignment horizontal="left" vertical="center"/>
    </xf>
    <xf numFmtId="0" fontId="17" fillId="0" borderId="11" xfId="0" applyFont="1" applyFill="1" applyBorder="1" applyAlignment="1">
      <alignment vertical="center" wrapText="1"/>
    </xf>
    <xf numFmtId="0" fontId="16" fillId="0" borderId="1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 wrapText="1"/>
    </xf>
    <xf numFmtId="0" fontId="53" fillId="0" borderId="11" xfId="0" applyFont="1" applyBorder="1" applyAlignment="1">
      <alignment horizontal="center" vertical="center" wrapText="1"/>
    </xf>
    <xf numFmtId="9" fontId="2" fillId="0" borderId="11" xfId="0" applyNumberFormat="1" applyFont="1" applyBorder="1" applyAlignment="1">
      <alignment horizontal="center" vertical="center"/>
    </xf>
    <xf numFmtId="0" fontId="22" fillId="7" borderId="1" xfId="0" applyFont="1" applyFill="1" applyBorder="1" applyAlignment="1">
      <alignment vertical="center" wrapText="1"/>
    </xf>
    <xf numFmtId="0" fontId="22" fillId="7" borderId="2" xfId="0" applyFont="1" applyFill="1" applyBorder="1" applyAlignment="1">
      <alignment vertical="center" wrapText="1"/>
    </xf>
    <xf numFmtId="0" fontId="35" fillId="7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9" borderId="0" xfId="0" applyFill="1"/>
    <xf numFmtId="164" fontId="0" fillId="9" borderId="0" xfId="0" applyNumberFormat="1" applyFill="1" applyAlignment="1">
      <alignment horizontal="center"/>
    </xf>
    <xf numFmtId="0" fontId="56" fillId="6" borderId="0" xfId="1" applyFill="1" applyBorder="1"/>
    <xf numFmtId="0" fontId="56" fillId="6" borderId="0" xfId="1" applyFill="1" applyBorder="1" applyAlignment="1">
      <alignment horizontal="left" vertical="top"/>
    </xf>
    <xf numFmtId="0" fontId="22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35" fillId="7" borderId="1" xfId="0" applyFont="1" applyFill="1" applyBorder="1" applyAlignment="1">
      <alignment horizontal="center" vertical="center" wrapText="1"/>
    </xf>
    <xf numFmtId="0" fontId="35" fillId="7" borderId="2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39" fillId="0" borderId="0" xfId="0" applyFont="1" applyFill="1" applyBorder="1" applyAlignment="1">
      <alignment horizontal="left" vertical="top" wrapText="1"/>
    </xf>
    <xf numFmtId="0" fontId="39" fillId="0" borderId="2" xfId="0" applyFont="1" applyFill="1" applyBorder="1" applyAlignment="1">
      <alignment horizontal="left" vertical="top" wrapText="1"/>
    </xf>
    <xf numFmtId="0" fontId="0" fillId="0" borderId="2" xfId="0" applyFont="1" applyBorder="1" applyAlignment="1">
      <alignment horizontal="center"/>
    </xf>
    <xf numFmtId="0" fontId="51" fillId="0" borderId="0" xfId="0" applyFont="1" applyBorder="1" applyAlignment="1">
      <alignment horizontal="right" vertical="center"/>
    </xf>
    <xf numFmtId="0" fontId="53" fillId="0" borderId="2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0" fontId="22" fillId="7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35" fillId="7" borderId="1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vertical="center" wrapText="1"/>
    </xf>
    <xf numFmtId="0" fontId="21" fillId="7" borderId="2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/>
    </xf>
    <xf numFmtId="0" fontId="12" fillId="0" borderId="11" xfId="0" applyFont="1" applyFill="1" applyBorder="1" applyAlignment="1">
      <alignment horizontal="left" vertical="center" wrapText="1"/>
    </xf>
    <xf numFmtId="1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18" fillId="0" borderId="11" xfId="0" applyFont="1" applyFill="1" applyBorder="1" applyAlignment="1">
      <alignment horizontal="left" vertical="center" wrapText="1"/>
    </xf>
    <xf numFmtId="1" fontId="25" fillId="0" borderId="11" xfId="0" applyNumberFormat="1" applyFont="1" applyBorder="1" applyAlignment="1">
      <alignment horizontal="center" vertical="center"/>
    </xf>
    <xf numFmtId="0" fontId="18" fillId="9" borderId="11" xfId="0" applyFont="1" applyFill="1" applyBorder="1" applyAlignment="1">
      <alignment horizontal="left" vertical="center" wrapText="1"/>
    </xf>
    <xf numFmtId="1" fontId="25" fillId="9" borderId="11" xfId="0" applyNumberFormat="1" applyFont="1" applyFill="1" applyBorder="1" applyAlignment="1">
      <alignment horizontal="center" vertical="center"/>
    </xf>
    <xf numFmtId="0" fontId="25" fillId="9" borderId="11" xfId="0" applyFont="1" applyFill="1" applyBorder="1" applyAlignment="1">
      <alignment horizontal="center" vertical="center"/>
    </xf>
    <xf numFmtId="0" fontId="16" fillId="0" borderId="1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22" fillId="7" borderId="0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/>
    </xf>
    <xf numFmtId="1" fontId="29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12" fillId="9" borderId="2" xfId="0" applyFont="1" applyFill="1" applyBorder="1" applyAlignment="1">
      <alignment horizontal="left" vertical="center" wrapText="1"/>
    </xf>
    <xf numFmtId="0" fontId="16" fillId="9" borderId="2" xfId="0" applyFont="1" applyFill="1" applyBorder="1" applyAlignment="1">
      <alignment horizontal="left" vertical="center" wrapText="1"/>
    </xf>
    <xf numFmtId="0" fontId="1" fillId="9" borderId="2" xfId="0" applyFont="1" applyFill="1" applyBorder="1" applyAlignment="1">
      <alignment horizontal="left" vertical="center"/>
    </xf>
    <xf numFmtId="0" fontId="29" fillId="9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0" fontId="15" fillId="0" borderId="2" xfId="0" applyFont="1" applyBorder="1" applyAlignment="1">
      <alignment horizontal="left" vertical="center" wrapText="1"/>
    </xf>
    <xf numFmtId="0" fontId="53" fillId="0" borderId="11" xfId="0" applyFont="1" applyBorder="1" applyAlignment="1">
      <alignment horizontal="right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16" fillId="7" borderId="0" xfId="0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center" vertical="center" wrapText="1"/>
    </xf>
    <xf numFmtId="0" fontId="35" fillId="7" borderId="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vertical="center"/>
    </xf>
    <xf numFmtId="0" fontId="16" fillId="0" borderId="11" xfId="0" applyFont="1" applyFill="1" applyBorder="1" applyAlignment="1">
      <alignment vertical="center"/>
    </xf>
    <xf numFmtId="0" fontId="1" fillId="0" borderId="11" xfId="0" applyFont="1" applyFill="1" applyBorder="1" applyAlignment="1">
      <alignment vertical="center"/>
    </xf>
    <xf numFmtId="1" fontId="25" fillId="0" borderId="11" xfId="0" applyNumberFormat="1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 vertical="center" wrapText="1"/>
    </xf>
    <xf numFmtId="0" fontId="36" fillId="7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vertical="center"/>
    </xf>
    <xf numFmtId="0" fontId="20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2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16" fillId="0" borderId="2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1" fontId="25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16" fillId="0" borderId="11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5" fillId="0" borderId="11" xfId="0" applyFont="1" applyFill="1" applyBorder="1" applyAlignment="1">
      <alignment vertical="center" wrapText="1"/>
    </xf>
    <xf numFmtId="0" fontId="12" fillId="6" borderId="1" xfId="0" applyFont="1" applyFill="1" applyBorder="1" applyAlignment="1">
      <alignment vertical="center" wrapText="1"/>
    </xf>
    <xf numFmtId="0" fontId="12" fillId="0" borderId="11" xfId="0" applyFont="1" applyFill="1" applyBorder="1" applyAlignment="1">
      <alignment vertical="center" wrapText="1"/>
    </xf>
    <xf numFmtId="0" fontId="16" fillId="0" borderId="11" xfId="0" applyFont="1" applyFill="1" applyBorder="1" applyAlignment="1">
      <alignment vertical="center" wrapText="1"/>
    </xf>
    <xf numFmtId="1" fontId="29" fillId="0" borderId="11" xfId="0" applyNumberFormat="1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1" fontId="25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0" fontId="50" fillId="0" borderId="0" xfId="0" applyFont="1" applyBorder="1" applyAlignment="1">
      <alignment horizontal="center" vertical="top"/>
    </xf>
    <xf numFmtId="0" fontId="22" fillId="7" borderId="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22" fillId="7" borderId="0" xfId="0" applyFont="1" applyFill="1" applyBorder="1" applyAlignment="1">
      <alignment horizontal="left" vertical="center" wrapText="1"/>
    </xf>
    <xf numFmtId="1" fontId="25" fillId="0" borderId="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3" fillId="7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16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1" fontId="25" fillId="0" borderId="0" xfId="0" applyNumberFormat="1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3" fontId="35" fillId="7" borderId="0" xfId="0" applyNumberFormat="1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1" fontId="25" fillId="0" borderId="2" xfId="0" applyNumberFormat="1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/>
    </xf>
    <xf numFmtId="0" fontId="24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21" fillId="7" borderId="0" xfId="0" applyFont="1" applyFill="1" applyBorder="1" applyAlignment="1">
      <alignment vertical="center" wrapText="1"/>
    </xf>
    <xf numFmtId="0" fontId="13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6" fillId="7" borderId="2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left" vertical="center" wrapText="1" indent="3"/>
    </xf>
    <xf numFmtId="0" fontId="22" fillId="7" borderId="2" xfId="0" applyFont="1" applyFill="1" applyBorder="1" applyAlignment="1">
      <alignment vertical="center" wrapText="1"/>
    </xf>
    <xf numFmtId="1" fontId="29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" fontId="25" fillId="0" borderId="0" xfId="0" applyNumberFormat="1" applyFont="1" applyFill="1" applyAlignment="1">
      <alignment horizontal="center" vertical="center" wrapText="1"/>
    </xf>
    <xf numFmtId="0" fontId="2" fillId="6" borderId="0" xfId="0" applyFont="1" applyFill="1" applyAlignment="1">
      <alignment horizontal="left"/>
    </xf>
    <xf numFmtId="0" fontId="6" fillId="3" borderId="0" xfId="0" applyNumberFormat="1" applyFont="1" applyFill="1" applyBorder="1" applyAlignment="1">
      <alignment horizontal="left" vertical="center" wrapText="1"/>
    </xf>
    <xf numFmtId="0" fontId="11" fillId="1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6" borderId="1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37" fillId="3" borderId="0" xfId="0" applyFont="1" applyFill="1" applyBorder="1" applyAlignment="1">
      <alignment horizontal="right" vertical="center" wrapText="1"/>
    </xf>
    <xf numFmtId="0" fontId="2" fillId="6" borderId="0" xfId="0" applyFont="1" applyFill="1" applyBorder="1" applyAlignment="1">
      <alignment horizontal="right"/>
    </xf>
    <xf numFmtId="0" fontId="2" fillId="6" borderId="0" xfId="0" applyFont="1" applyFill="1" applyAlignment="1">
      <alignment horizontal="right"/>
    </xf>
    <xf numFmtId="0" fontId="41" fillId="0" borderId="0" xfId="2" applyFont="1" applyAlignment="1">
      <alignment horizontal="left" vertical="center"/>
    </xf>
    <xf numFmtId="0" fontId="45" fillId="8" borderId="0" xfId="2" applyFont="1" applyFill="1" applyBorder="1" applyAlignment="1">
      <alignment horizontal="center"/>
    </xf>
    <xf numFmtId="0" fontId="45" fillId="8" borderId="10" xfId="2" applyFont="1" applyFill="1" applyBorder="1" applyAlignment="1">
      <alignment horizontal="center"/>
    </xf>
    <xf numFmtId="0" fontId="47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2" fillId="0" borderId="0" xfId="0" applyFont="1" applyAlignment="1">
      <alignment horizontal="left"/>
    </xf>
  </cellXfs>
  <cellStyles count="4">
    <cellStyle name="Hyperlink" xfId="1"/>
    <cellStyle name="Normal_Габариты паллет" xfId="2"/>
    <cellStyle name="Гиперссылка" xfId="3" builtinId="8"/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18.png"/><Relationship Id="rId18" Type="http://schemas.openxmlformats.org/officeDocument/2006/relationships/image" Target="../media/image23.jpeg"/><Relationship Id="rId26" Type="http://schemas.openxmlformats.org/officeDocument/2006/relationships/image" Target="../media/image29.jpeg"/><Relationship Id="rId39" Type="http://schemas.openxmlformats.org/officeDocument/2006/relationships/image" Target="../media/image8.png"/><Relationship Id="rId3" Type="http://schemas.openxmlformats.org/officeDocument/2006/relationships/image" Target="../media/image11.jpeg"/><Relationship Id="rId21" Type="http://schemas.openxmlformats.org/officeDocument/2006/relationships/image" Target="../media/image26.png"/><Relationship Id="rId34" Type="http://schemas.openxmlformats.org/officeDocument/2006/relationships/image" Target="../media/image36.jpeg"/><Relationship Id="rId7" Type="http://schemas.openxmlformats.org/officeDocument/2006/relationships/image" Target="../media/image14.emf"/><Relationship Id="rId12" Type="http://schemas.openxmlformats.org/officeDocument/2006/relationships/image" Target="../media/image17.png"/><Relationship Id="rId17" Type="http://schemas.openxmlformats.org/officeDocument/2006/relationships/image" Target="../media/image22.jpeg"/><Relationship Id="rId25" Type="http://schemas.openxmlformats.org/officeDocument/2006/relationships/image" Target="../media/image28.png"/><Relationship Id="rId33" Type="http://schemas.openxmlformats.org/officeDocument/2006/relationships/image" Target="../media/image7.png"/><Relationship Id="rId38" Type="http://schemas.openxmlformats.org/officeDocument/2006/relationships/image" Target="../media/image40.jpeg"/><Relationship Id="rId2" Type="http://schemas.openxmlformats.org/officeDocument/2006/relationships/image" Target="../media/image10.png"/><Relationship Id="rId16" Type="http://schemas.openxmlformats.org/officeDocument/2006/relationships/image" Target="../media/image21.jpeg"/><Relationship Id="rId20" Type="http://schemas.openxmlformats.org/officeDocument/2006/relationships/image" Target="../media/image25.png"/><Relationship Id="rId29" Type="http://schemas.openxmlformats.org/officeDocument/2006/relationships/image" Target="../media/image32.png"/><Relationship Id="rId1" Type="http://schemas.openxmlformats.org/officeDocument/2006/relationships/image" Target="../media/image9.jpeg"/><Relationship Id="rId6" Type="http://schemas.openxmlformats.org/officeDocument/2006/relationships/image" Target="../media/image13.jpeg"/><Relationship Id="rId11" Type="http://schemas.openxmlformats.org/officeDocument/2006/relationships/image" Target="../media/image2.png"/><Relationship Id="rId24" Type="http://schemas.openxmlformats.org/officeDocument/2006/relationships/image" Target="../media/image27.jpeg"/><Relationship Id="rId32" Type="http://schemas.openxmlformats.org/officeDocument/2006/relationships/image" Target="../media/image35.png"/><Relationship Id="rId37" Type="http://schemas.openxmlformats.org/officeDocument/2006/relationships/image" Target="../media/image39.png"/><Relationship Id="rId5" Type="http://schemas.openxmlformats.org/officeDocument/2006/relationships/image" Target="../media/image12.png"/><Relationship Id="rId15" Type="http://schemas.openxmlformats.org/officeDocument/2006/relationships/image" Target="../media/image20.jpeg"/><Relationship Id="rId23" Type="http://schemas.openxmlformats.org/officeDocument/2006/relationships/image" Target="../media/image4.png"/><Relationship Id="rId28" Type="http://schemas.openxmlformats.org/officeDocument/2006/relationships/image" Target="../media/image31.jpeg"/><Relationship Id="rId36" Type="http://schemas.openxmlformats.org/officeDocument/2006/relationships/image" Target="../media/image38.jpeg"/><Relationship Id="rId10" Type="http://schemas.openxmlformats.org/officeDocument/2006/relationships/image" Target="../media/image1.png"/><Relationship Id="rId19" Type="http://schemas.openxmlformats.org/officeDocument/2006/relationships/image" Target="../media/image24.png"/><Relationship Id="rId31" Type="http://schemas.openxmlformats.org/officeDocument/2006/relationships/image" Target="../media/image34.png"/><Relationship Id="rId4" Type="http://schemas.openxmlformats.org/officeDocument/2006/relationships/image" Target="http://www.eternit.ru/files/nodus_items/0000/0146/attaches/4.jpg" TargetMode="External"/><Relationship Id="rId9" Type="http://schemas.openxmlformats.org/officeDocument/2006/relationships/image" Target="../media/image16.png"/><Relationship Id="rId14" Type="http://schemas.openxmlformats.org/officeDocument/2006/relationships/image" Target="../media/image19.jpeg"/><Relationship Id="rId22" Type="http://schemas.openxmlformats.org/officeDocument/2006/relationships/image" Target="../media/image3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</xdr:row>
      <xdr:rowOff>76200</xdr:rowOff>
    </xdr:from>
    <xdr:to>
      <xdr:col>3</xdr:col>
      <xdr:colOff>428625</xdr:colOff>
      <xdr:row>5</xdr:row>
      <xdr:rowOff>1085850</xdr:rowOff>
    </xdr:to>
    <xdr:pic>
      <xdr:nvPicPr>
        <xdr:cNvPr id="1741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323975"/>
          <a:ext cx="18097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952500</xdr:colOff>
      <xdr:row>5</xdr:row>
      <xdr:rowOff>152400</xdr:rowOff>
    </xdr:from>
    <xdr:to>
      <xdr:col>5</xdr:col>
      <xdr:colOff>495300</xdr:colOff>
      <xdr:row>5</xdr:row>
      <xdr:rowOff>1181100</xdr:rowOff>
    </xdr:to>
    <xdr:pic>
      <xdr:nvPicPr>
        <xdr:cNvPr id="17414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0300" y="1400175"/>
          <a:ext cx="1838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35</xdr:row>
      <xdr:rowOff>152400</xdr:rowOff>
    </xdr:from>
    <xdr:to>
      <xdr:col>3</xdr:col>
      <xdr:colOff>438150</xdr:colOff>
      <xdr:row>35</xdr:row>
      <xdr:rowOff>1123950</xdr:rowOff>
    </xdr:to>
    <xdr:pic>
      <xdr:nvPicPr>
        <xdr:cNvPr id="17415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5486" t="6058" r="3384" b="5664"/>
        <a:stretch>
          <a:fillRect/>
        </a:stretch>
      </xdr:blipFill>
      <xdr:spPr bwMode="auto">
        <a:xfrm>
          <a:off x="114300" y="12325350"/>
          <a:ext cx="17716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1409700</xdr:colOff>
      <xdr:row>35</xdr:row>
      <xdr:rowOff>114300</xdr:rowOff>
    </xdr:from>
    <xdr:to>
      <xdr:col>6</xdr:col>
      <xdr:colOff>190500</xdr:colOff>
      <xdr:row>35</xdr:row>
      <xdr:rowOff>1152525</xdr:rowOff>
    </xdr:to>
    <xdr:pic>
      <xdr:nvPicPr>
        <xdr:cNvPr id="17416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4176" b="4453"/>
        <a:stretch>
          <a:fillRect/>
        </a:stretch>
      </xdr:blipFill>
      <xdr:spPr bwMode="auto">
        <a:xfrm>
          <a:off x="2857500" y="12287250"/>
          <a:ext cx="18383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76200</xdr:rowOff>
    </xdr:from>
    <xdr:to>
      <xdr:col>3</xdr:col>
      <xdr:colOff>876300</xdr:colOff>
      <xdr:row>3</xdr:row>
      <xdr:rowOff>28575</xdr:rowOff>
    </xdr:to>
    <xdr:pic>
      <xdr:nvPicPr>
        <xdr:cNvPr id="17417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" y="76200"/>
          <a:ext cx="23050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5</xdr:row>
      <xdr:rowOff>28575</xdr:rowOff>
    </xdr:from>
    <xdr:to>
      <xdr:col>8</xdr:col>
      <xdr:colOff>238125</xdr:colOff>
      <xdr:row>5</xdr:row>
      <xdr:rowOff>1181100</xdr:rowOff>
    </xdr:to>
    <xdr:pic>
      <xdr:nvPicPr>
        <xdr:cNvPr id="17418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772025" y="1276350"/>
          <a:ext cx="11906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61</xdr:row>
      <xdr:rowOff>66675</xdr:rowOff>
    </xdr:from>
    <xdr:to>
      <xdr:col>10</xdr:col>
      <xdr:colOff>104775</xdr:colOff>
      <xdr:row>72</xdr:row>
      <xdr:rowOff>57150</xdr:rowOff>
    </xdr:to>
    <xdr:pic>
      <xdr:nvPicPr>
        <xdr:cNvPr id="1741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r="2907"/>
        <a:stretch>
          <a:fillRect/>
        </a:stretch>
      </xdr:blipFill>
      <xdr:spPr bwMode="auto">
        <a:xfrm>
          <a:off x="114300" y="21555075"/>
          <a:ext cx="70199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228600</xdr:rowOff>
    </xdr:from>
    <xdr:to>
      <xdr:col>5</xdr:col>
      <xdr:colOff>723900</xdr:colOff>
      <xdr:row>4</xdr:row>
      <xdr:rowOff>76200</xdr:rowOff>
    </xdr:to>
    <xdr:pic>
      <xdr:nvPicPr>
        <xdr:cNvPr id="17420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33725" y="228600"/>
          <a:ext cx="13335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6</xdr:row>
      <xdr:rowOff>409575</xdr:rowOff>
    </xdr:from>
    <xdr:to>
      <xdr:col>11</xdr:col>
      <xdr:colOff>19050</xdr:colOff>
      <xdr:row>8</xdr:row>
      <xdr:rowOff>266700</xdr:rowOff>
    </xdr:to>
    <xdr:pic>
      <xdr:nvPicPr>
        <xdr:cNvPr id="19457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05575" y="1752600"/>
          <a:ext cx="11620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17</xdr:row>
      <xdr:rowOff>9525</xdr:rowOff>
    </xdr:from>
    <xdr:to>
      <xdr:col>3</xdr:col>
      <xdr:colOff>323850</xdr:colOff>
      <xdr:row>18</xdr:row>
      <xdr:rowOff>9525</xdr:rowOff>
    </xdr:to>
    <xdr:pic>
      <xdr:nvPicPr>
        <xdr:cNvPr id="194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9650"/>
        <a:stretch>
          <a:fillRect/>
        </a:stretch>
      </xdr:blipFill>
      <xdr:spPr bwMode="auto">
        <a:xfrm>
          <a:off x="247650" y="5514975"/>
          <a:ext cx="1524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27</xdr:row>
      <xdr:rowOff>28575</xdr:rowOff>
    </xdr:from>
    <xdr:to>
      <xdr:col>3</xdr:col>
      <xdr:colOff>352425</xdr:colOff>
      <xdr:row>27</xdr:row>
      <xdr:rowOff>1123950</xdr:rowOff>
    </xdr:to>
    <xdr:pic>
      <xdr:nvPicPr>
        <xdr:cNvPr id="19459" name="Picture 16" descr="181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228600" y="12068175"/>
          <a:ext cx="15716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466725</xdr:colOff>
      <xdr:row>119</xdr:row>
      <xdr:rowOff>28575</xdr:rowOff>
    </xdr:from>
    <xdr:to>
      <xdr:col>4</xdr:col>
      <xdr:colOff>381000</xdr:colOff>
      <xdr:row>119</xdr:row>
      <xdr:rowOff>1143000</xdr:rowOff>
    </xdr:to>
    <xdr:pic>
      <xdr:nvPicPr>
        <xdr:cNvPr id="19460" name="Picture 2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14525" y="48482250"/>
          <a:ext cx="16097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129</xdr:row>
      <xdr:rowOff>19050</xdr:rowOff>
    </xdr:from>
    <xdr:to>
      <xdr:col>3</xdr:col>
      <xdr:colOff>466725</xdr:colOff>
      <xdr:row>129</xdr:row>
      <xdr:rowOff>1123950</xdr:rowOff>
    </xdr:to>
    <xdr:pic>
      <xdr:nvPicPr>
        <xdr:cNvPr id="19461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7650" y="55159275"/>
          <a:ext cx="16668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127</xdr:row>
      <xdr:rowOff>38100</xdr:rowOff>
    </xdr:from>
    <xdr:to>
      <xdr:col>2</xdr:col>
      <xdr:colOff>590550</xdr:colOff>
      <xdr:row>127</xdr:row>
      <xdr:rowOff>1114425</xdr:rowOff>
    </xdr:to>
    <xdr:pic>
      <xdr:nvPicPr>
        <xdr:cNvPr id="19462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20000"/>
        </a:blip>
        <a:srcRect/>
        <a:stretch>
          <a:fillRect/>
        </a:stretch>
      </xdr:blipFill>
      <xdr:spPr bwMode="auto">
        <a:xfrm>
          <a:off x="266700" y="53873400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111</xdr:row>
      <xdr:rowOff>9525</xdr:rowOff>
    </xdr:from>
    <xdr:to>
      <xdr:col>2</xdr:col>
      <xdr:colOff>581025</xdr:colOff>
      <xdr:row>111</xdr:row>
      <xdr:rowOff>1152525</xdr:rowOff>
    </xdr:to>
    <xdr:pic>
      <xdr:nvPicPr>
        <xdr:cNvPr id="19463" name="Picture 365" descr="DSC014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7175" y="43119675"/>
          <a:ext cx="11620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</xdr:row>
      <xdr:rowOff>133350</xdr:rowOff>
    </xdr:from>
    <xdr:to>
      <xdr:col>5</xdr:col>
      <xdr:colOff>762000</xdr:colOff>
      <xdr:row>8</xdr:row>
      <xdr:rowOff>1038225</xdr:rowOff>
    </xdr:to>
    <xdr:pic>
      <xdr:nvPicPr>
        <xdr:cNvPr id="19464" name="Рисунок 3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" y="1476375"/>
          <a:ext cx="449580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6</xdr:row>
      <xdr:rowOff>76200</xdr:rowOff>
    </xdr:from>
    <xdr:to>
      <xdr:col>8</xdr:col>
      <xdr:colOff>657225</xdr:colOff>
      <xdr:row>6</xdr:row>
      <xdr:rowOff>1085850</xdr:rowOff>
    </xdr:to>
    <xdr:pic>
      <xdr:nvPicPr>
        <xdr:cNvPr id="19465" name="Рисунок 38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72000" y="1419225"/>
          <a:ext cx="1819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8</xdr:row>
      <xdr:rowOff>38100</xdr:rowOff>
    </xdr:from>
    <xdr:to>
      <xdr:col>8</xdr:col>
      <xdr:colOff>666750</xdr:colOff>
      <xdr:row>8</xdr:row>
      <xdr:rowOff>1066800</xdr:rowOff>
    </xdr:to>
    <xdr:pic>
      <xdr:nvPicPr>
        <xdr:cNvPr id="19466" name="Рисунок 39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43425" y="2733675"/>
          <a:ext cx="18573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21</xdr:row>
      <xdr:rowOff>28575</xdr:rowOff>
    </xdr:from>
    <xdr:to>
      <xdr:col>3</xdr:col>
      <xdr:colOff>419100</xdr:colOff>
      <xdr:row>21</xdr:row>
      <xdr:rowOff>1123950</xdr:rowOff>
    </xdr:to>
    <xdr:pic>
      <xdr:nvPicPr>
        <xdr:cNvPr id="19467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8143875"/>
          <a:ext cx="1628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19</xdr:row>
      <xdr:rowOff>38100</xdr:rowOff>
    </xdr:from>
    <xdr:to>
      <xdr:col>3</xdr:col>
      <xdr:colOff>419100</xdr:colOff>
      <xdr:row>19</xdr:row>
      <xdr:rowOff>1143000</xdr:rowOff>
    </xdr:to>
    <xdr:pic>
      <xdr:nvPicPr>
        <xdr:cNvPr id="19468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7650" y="68484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23</xdr:row>
      <xdr:rowOff>28575</xdr:rowOff>
    </xdr:from>
    <xdr:to>
      <xdr:col>3</xdr:col>
      <xdr:colOff>400050</xdr:colOff>
      <xdr:row>23</xdr:row>
      <xdr:rowOff>1123950</xdr:rowOff>
    </xdr:to>
    <xdr:pic>
      <xdr:nvPicPr>
        <xdr:cNvPr id="19469" name="Рисунок 43" descr="http://www.eternit.ru/files/nodus_items/0000/0027/attaches/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7650" y="9448800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25</xdr:row>
      <xdr:rowOff>38100</xdr:rowOff>
    </xdr:from>
    <xdr:to>
      <xdr:col>3</xdr:col>
      <xdr:colOff>381000</xdr:colOff>
      <xdr:row>25</xdr:row>
      <xdr:rowOff>1123950</xdr:rowOff>
    </xdr:to>
    <xdr:pic>
      <xdr:nvPicPr>
        <xdr:cNvPr id="19470" name="Рисунок 44" descr="http://www.eternit.ru/files/nodus_items/0000/0027/attaches/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7650" y="10772775"/>
          <a:ext cx="15811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29</xdr:row>
      <xdr:rowOff>47625</xdr:rowOff>
    </xdr:from>
    <xdr:to>
      <xdr:col>3</xdr:col>
      <xdr:colOff>342900</xdr:colOff>
      <xdr:row>29</xdr:row>
      <xdr:rowOff>1114425</xdr:rowOff>
    </xdr:to>
    <xdr:pic>
      <xdr:nvPicPr>
        <xdr:cNvPr id="19471" name="Рисунок 45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8125" y="13392150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31</xdr:row>
      <xdr:rowOff>19050</xdr:rowOff>
    </xdr:from>
    <xdr:to>
      <xdr:col>3</xdr:col>
      <xdr:colOff>361950</xdr:colOff>
      <xdr:row>31</xdr:row>
      <xdr:rowOff>1085850</xdr:rowOff>
    </xdr:to>
    <xdr:pic>
      <xdr:nvPicPr>
        <xdr:cNvPr id="19472" name="Рисунок 46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5" y="14668500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45</xdr:row>
      <xdr:rowOff>19050</xdr:rowOff>
    </xdr:from>
    <xdr:to>
      <xdr:col>3</xdr:col>
      <xdr:colOff>419100</xdr:colOff>
      <xdr:row>45</xdr:row>
      <xdr:rowOff>1123950</xdr:rowOff>
    </xdr:to>
    <xdr:pic>
      <xdr:nvPicPr>
        <xdr:cNvPr id="19473" name="Рисунок 48" descr="Монтажные кронштейны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7650" y="23945850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43</xdr:row>
      <xdr:rowOff>19050</xdr:rowOff>
    </xdr:from>
    <xdr:to>
      <xdr:col>3</xdr:col>
      <xdr:colOff>171450</xdr:colOff>
      <xdr:row>43</xdr:row>
      <xdr:rowOff>1143000</xdr:rowOff>
    </xdr:to>
    <xdr:pic>
      <xdr:nvPicPr>
        <xdr:cNvPr id="19474" name="Рисунок 4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335" b="8659"/>
        <a:stretch>
          <a:fillRect/>
        </a:stretch>
      </xdr:blipFill>
      <xdr:spPr bwMode="auto">
        <a:xfrm>
          <a:off x="323850" y="22640925"/>
          <a:ext cx="12954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47</xdr:row>
      <xdr:rowOff>19050</xdr:rowOff>
    </xdr:from>
    <xdr:to>
      <xdr:col>3</xdr:col>
      <xdr:colOff>419100</xdr:colOff>
      <xdr:row>47</xdr:row>
      <xdr:rowOff>1133475</xdr:rowOff>
    </xdr:to>
    <xdr:pic>
      <xdr:nvPicPr>
        <xdr:cNvPr id="19475" name="Рисунок 5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7650" y="25288875"/>
          <a:ext cx="1619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94</xdr:row>
      <xdr:rowOff>28575</xdr:rowOff>
    </xdr:from>
    <xdr:to>
      <xdr:col>5</xdr:col>
      <xdr:colOff>723900</xdr:colOff>
      <xdr:row>96</xdr:row>
      <xdr:rowOff>1181100</xdr:rowOff>
    </xdr:to>
    <xdr:pic>
      <xdr:nvPicPr>
        <xdr:cNvPr id="19476" name="Рисунок 5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57" t="14484" r="1982" b="4111"/>
        <a:stretch>
          <a:fillRect/>
        </a:stretch>
      </xdr:blipFill>
      <xdr:spPr bwMode="auto">
        <a:xfrm>
          <a:off x="57150" y="36223575"/>
          <a:ext cx="4419600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94</xdr:row>
      <xdr:rowOff>142875</xdr:rowOff>
    </xdr:from>
    <xdr:to>
      <xdr:col>8</xdr:col>
      <xdr:colOff>685800</xdr:colOff>
      <xdr:row>94</xdr:row>
      <xdr:rowOff>1114425</xdr:rowOff>
    </xdr:to>
    <xdr:pic>
      <xdr:nvPicPr>
        <xdr:cNvPr id="19477" name="Рисунок 1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5486" t="6058" r="3384" b="5664"/>
        <a:stretch>
          <a:fillRect/>
        </a:stretch>
      </xdr:blipFill>
      <xdr:spPr bwMode="auto">
        <a:xfrm>
          <a:off x="4638675" y="36337875"/>
          <a:ext cx="17811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96</xdr:row>
      <xdr:rowOff>104775</xdr:rowOff>
    </xdr:from>
    <xdr:to>
      <xdr:col>8</xdr:col>
      <xdr:colOff>695325</xdr:colOff>
      <xdr:row>96</xdr:row>
      <xdr:rowOff>1143000</xdr:rowOff>
    </xdr:to>
    <xdr:pic>
      <xdr:nvPicPr>
        <xdr:cNvPr id="19478" name="Рисунок 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4176" b="4453"/>
        <a:stretch>
          <a:fillRect/>
        </a:stretch>
      </xdr:blipFill>
      <xdr:spPr bwMode="auto">
        <a:xfrm>
          <a:off x="4581525" y="37671375"/>
          <a:ext cx="18478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107</xdr:row>
      <xdr:rowOff>9525</xdr:rowOff>
    </xdr:from>
    <xdr:to>
      <xdr:col>3</xdr:col>
      <xdr:colOff>409575</xdr:colOff>
      <xdr:row>107</xdr:row>
      <xdr:rowOff>1114425</xdr:rowOff>
    </xdr:to>
    <xdr:pic>
      <xdr:nvPicPr>
        <xdr:cNvPr id="19479" name="Рисунок 52" descr="Внешний углово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38125" y="4050982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109</xdr:row>
      <xdr:rowOff>38100</xdr:rowOff>
    </xdr:from>
    <xdr:to>
      <xdr:col>3</xdr:col>
      <xdr:colOff>371475</xdr:colOff>
      <xdr:row>109</xdr:row>
      <xdr:rowOff>1095375</xdr:rowOff>
    </xdr:to>
    <xdr:pic>
      <xdr:nvPicPr>
        <xdr:cNvPr id="19480" name="Рисунок 4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47650" y="41862375"/>
          <a:ext cx="15716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113</xdr:row>
      <xdr:rowOff>28575</xdr:rowOff>
    </xdr:from>
    <xdr:to>
      <xdr:col>3</xdr:col>
      <xdr:colOff>419100</xdr:colOff>
      <xdr:row>113</xdr:row>
      <xdr:rowOff>1133475</xdr:rowOff>
    </xdr:to>
    <xdr:pic>
      <xdr:nvPicPr>
        <xdr:cNvPr id="19481" name="Рисунок 54" descr="Стартовый профиль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47650" y="444912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115</xdr:row>
      <xdr:rowOff>19050</xdr:rowOff>
    </xdr:from>
    <xdr:to>
      <xdr:col>3</xdr:col>
      <xdr:colOff>428625</xdr:colOff>
      <xdr:row>115</xdr:row>
      <xdr:rowOff>1133475</xdr:rowOff>
    </xdr:to>
    <xdr:pic>
      <xdr:nvPicPr>
        <xdr:cNvPr id="19482" name="Рисунок 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7650" y="45824775"/>
          <a:ext cx="16287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117</xdr:row>
      <xdr:rowOff>9525</xdr:rowOff>
    </xdr:from>
    <xdr:to>
      <xdr:col>3</xdr:col>
      <xdr:colOff>466725</xdr:colOff>
      <xdr:row>117</xdr:row>
      <xdr:rowOff>1143000</xdr:rowOff>
    </xdr:to>
    <xdr:pic>
      <xdr:nvPicPr>
        <xdr:cNvPr id="19483" name="Рисунок 55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7175" y="47120175"/>
          <a:ext cx="16573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117</xdr:row>
      <xdr:rowOff>9525</xdr:rowOff>
    </xdr:from>
    <xdr:to>
      <xdr:col>4</xdr:col>
      <xdr:colOff>419100</xdr:colOff>
      <xdr:row>117</xdr:row>
      <xdr:rowOff>1133475</xdr:rowOff>
    </xdr:to>
    <xdr:pic>
      <xdr:nvPicPr>
        <xdr:cNvPr id="19484" name="Рисунок 8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24050" y="47120175"/>
          <a:ext cx="16383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119</xdr:row>
      <xdr:rowOff>9525</xdr:rowOff>
    </xdr:from>
    <xdr:to>
      <xdr:col>3</xdr:col>
      <xdr:colOff>447675</xdr:colOff>
      <xdr:row>120</xdr:row>
      <xdr:rowOff>0</xdr:rowOff>
    </xdr:to>
    <xdr:pic>
      <xdr:nvPicPr>
        <xdr:cNvPr id="19485" name="Рисунок 57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9075" y="48463200"/>
          <a:ext cx="1676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35</xdr:row>
      <xdr:rowOff>28575</xdr:rowOff>
    </xdr:from>
    <xdr:to>
      <xdr:col>3</xdr:col>
      <xdr:colOff>304800</xdr:colOff>
      <xdr:row>35</xdr:row>
      <xdr:rowOff>1095375</xdr:rowOff>
    </xdr:to>
    <xdr:pic>
      <xdr:nvPicPr>
        <xdr:cNvPr id="19486" name="Рисунок 9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" b="2603"/>
        <a:stretch>
          <a:fillRect/>
        </a:stretch>
      </xdr:blipFill>
      <xdr:spPr bwMode="auto">
        <a:xfrm>
          <a:off x="238125" y="1721167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131</xdr:row>
      <xdr:rowOff>47625</xdr:rowOff>
    </xdr:from>
    <xdr:to>
      <xdr:col>3</xdr:col>
      <xdr:colOff>361950</xdr:colOff>
      <xdr:row>131</xdr:row>
      <xdr:rowOff>1114425</xdr:rowOff>
    </xdr:to>
    <xdr:pic>
      <xdr:nvPicPr>
        <xdr:cNvPr id="19487" name="Рисунок 63" descr="http://www.eternit.ru/files/nodus_items/0000/0027/attaches/7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7175" y="56492775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133</xdr:row>
      <xdr:rowOff>47625</xdr:rowOff>
    </xdr:from>
    <xdr:to>
      <xdr:col>3</xdr:col>
      <xdr:colOff>333375</xdr:colOff>
      <xdr:row>133</xdr:row>
      <xdr:rowOff>1114425</xdr:rowOff>
    </xdr:to>
    <xdr:pic>
      <xdr:nvPicPr>
        <xdr:cNvPr id="19488" name="Рисунок 64" descr="http://www.eternit.ru/files/nodus_items/0000/0027/attaches/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8600" y="57835800"/>
          <a:ext cx="1552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51</xdr:row>
      <xdr:rowOff>38100</xdr:rowOff>
    </xdr:from>
    <xdr:to>
      <xdr:col>2</xdr:col>
      <xdr:colOff>590550</xdr:colOff>
      <xdr:row>51</xdr:row>
      <xdr:rowOff>1114425</xdr:rowOff>
    </xdr:to>
    <xdr:pic>
      <xdr:nvPicPr>
        <xdr:cNvPr id="19489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contrast="20000"/>
        </a:blip>
        <a:srcRect/>
        <a:stretch>
          <a:fillRect/>
        </a:stretch>
      </xdr:blipFill>
      <xdr:spPr bwMode="auto">
        <a:xfrm>
          <a:off x="266700" y="27917775"/>
          <a:ext cx="1162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135</xdr:row>
      <xdr:rowOff>57150</xdr:rowOff>
    </xdr:from>
    <xdr:to>
      <xdr:col>3</xdr:col>
      <xdr:colOff>47625</xdr:colOff>
      <xdr:row>135</xdr:row>
      <xdr:rowOff>1133475</xdr:rowOff>
    </xdr:to>
    <xdr:pic>
      <xdr:nvPicPr>
        <xdr:cNvPr id="19490" name="Рисунок 66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7335" b="8659"/>
        <a:stretch>
          <a:fillRect/>
        </a:stretch>
      </xdr:blipFill>
      <xdr:spPr bwMode="auto">
        <a:xfrm>
          <a:off x="257175" y="59197875"/>
          <a:ext cx="1238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125</xdr:row>
      <xdr:rowOff>19050</xdr:rowOff>
    </xdr:from>
    <xdr:to>
      <xdr:col>3</xdr:col>
      <xdr:colOff>323850</xdr:colOff>
      <xdr:row>125</xdr:row>
      <xdr:rowOff>1085850</xdr:rowOff>
    </xdr:to>
    <xdr:pic>
      <xdr:nvPicPr>
        <xdr:cNvPr id="19491" name="Рисунок 6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2" b="2603"/>
        <a:stretch>
          <a:fillRect/>
        </a:stretch>
      </xdr:blipFill>
      <xdr:spPr bwMode="auto">
        <a:xfrm>
          <a:off x="257175" y="52587525"/>
          <a:ext cx="15144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141</xdr:row>
      <xdr:rowOff>123825</xdr:rowOff>
    </xdr:from>
    <xdr:to>
      <xdr:col>8</xdr:col>
      <xdr:colOff>647700</xdr:colOff>
      <xdr:row>153</xdr:row>
      <xdr:rowOff>142875</xdr:rowOff>
    </xdr:to>
    <xdr:pic>
      <xdr:nvPicPr>
        <xdr:cNvPr id="19492" name="Рисунок 1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5" y="63246000"/>
          <a:ext cx="6353175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57</xdr:row>
      <xdr:rowOff>85725</xdr:rowOff>
    </xdr:from>
    <xdr:to>
      <xdr:col>8</xdr:col>
      <xdr:colOff>685800</xdr:colOff>
      <xdr:row>79</xdr:row>
      <xdr:rowOff>19050</xdr:rowOff>
    </xdr:to>
    <xdr:pic>
      <xdr:nvPicPr>
        <xdr:cNvPr id="19493" name="Рисунок 1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8575" y="29927550"/>
          <a:ext cx="6391275" cy="332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80</xdr:row>
      <xdr:rowOff>9525</xdr:rowOff>
    </xdr:from>
    <xdr:to>
      <xdr:col>8</xdr:col>
      <xdr:colOff>666750</xdr:colOff>
      <xdr:row>92</xdr:row>
      <xdr:rowOff>142875</xdr:rowOff>
    </xdr:to>
    <xdr:pic>
      <xdr:nvPicPr>
        <xdr:cNvPr id="19494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r="2907"/>
        <a:stretch>
          <a:fillRect/>
        </a:stretch>
      </xdr:blipFill>
      <xdr:spPr bwMode="auto">
        <a:xfrm>
          <a:off x="19050" y="33404175"/>
          <a:ext cx="638175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137</xdr:row>
      <xdr:rowOff>28575</xdr:rowOff>
    </xdr:from>
    <xdr:to>
      <xdr:col>3</xdr:col>
      <xdr:colOff>400050</xdr:colOff>
      <xdr:row>137</xdr:row>
      <xdr:rowOff>1123950</xdr:rowOff>
    </xdr:to>
    <xdr:pic>
      <xdr:nvPicPr>
        <xdr:cNvPr id="19495" name="Рисунок 7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7650" y="60502800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37</xdr:row>
      <xdr:rowOff>19050</xdr:rowOff>
    </xdr:from>
    <xdr:to>
      <xdr:col>3</xdr:col>
      <xdr:colOff>323850</xdr:colOff>
      <xdr:row>37</xdr:row>
      <xdr:rowOff>1114425</xdr:rowOff>
    </xdr:to>
    <xdr:pic>
      <xdr:nvPicPr>
        <xdr:cNvPr id="19496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r="8000"/>
        <a:stretch>
          <a:fillRect/>
        </a:stretch>
      </xdr:blipFill>
      <xdr:spPr bwMode="auto">
        <a:xfrm>
          <a:off x="238125" y="18507075"/>
          <a:ext cx="15335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39</xdr:row>
      <xdr:rowOff>9525</xdr:rowOff>
    </xdr:from>
    <xdr:to>
      <xdr:col>3</xdr:col>
      <xdr:colOff>371475</xdr:colOff>
      <xdr:row>39</xdr:row>
      <xdr:rowOff>1076325</xdr:rowOff>
    </xdr:to>
    <xdr:pic>
      <xdr:nvPicPr>
        <xdr:cNvPr id="19497" name="Рисунок 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38125" y="19812000"/>
          <a:ext cx="15811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33</xdr:row>
      <xdr:rowOff>66675</xdr:rowOff>
    </xdr:from>
    <xdr:to>
      <xdr:col>3</xdr:col>
      <xdr:colOff>352425</xdr:colOff>
      <xdr:row>33</xdr:row>
      <xdr:rowOff>1038225</xdr:rowOff>
    </xdr:to>
    <xdr:pic>
      <xdr:nvPicPr>
        <xdr:cNvPr id="19498" name="Рисунок 24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57175" y="15982950"/>
          <a:ext cx="15430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0</xdr:row>
      <xdr:rowOff>171450</xdr:rowOff>
    </xdr:from>
    <xdr:to>
      <xdr:col>3</xdr:col>
      <xdr:colOff>762000</xdr:colOff>
      <xdr:row>2</xdr:row>
      <xdr:rowOff>38100</xdr:rowOff>
    </xdr:to>
    <xdr:pic>
      <xdr:nvPicPr>
        <xdr:cNvPr id="19499" name="Рисунок 4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3350" y="171450"/>
          <a:ext cx="20764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41</xdr:row>
      <xdr:rowOff>19050</xdr:rowOff>
    </xdr:from>
    <xdr:to>
      <xdr:col>3</xdr:col>
      <xdr:colOff>352425</xdr:colOff>
      <xdr:row>42</xdr:row>
      <xdr:rowOff>9525</xdr:rowOff>
    </xdr:to>
    <xdr:pic>
      <xdr:nvPicPr>
        <xdr:cNvPr id="19500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19075" y="21250275"/>
          <a:ext cx="15811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123</xdr:row>
      <xdr:rowOff>9525</xdr:rowOff>
    </xdr:from>
    <xdr:to>
      <xdr:col>3</xdr:col>
      <xdr:colOff>485775</xdr:colOff>
      <xdr:row>123</xdr:row>
      <xdr:rowOff>1152525</xdr:rowOff>
    </xdr:to>
    <xdr:pic>
      <xdr:nvPicPr>
        <xdr:cNvPr id="19501" name="Рисунок 60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19075" y="51196875"/>
          <a:ext cx="17145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121</xdr:row>
      <xdr:rowOff>9525</xdr:rowOff>
    </xdr:from>
    <xdr:to>
      <xdr:col>3</xdr:col>
      <xdr:colOff>438150</xdr:colOff>
      <xdr:row>122</xdr:row>
      <xdr:rowOff>0</xdr:rowOff>
    </xdr:to>
    <xdr:pic>
      <xdr:nvPicPr>
        <xdr:cNvPr id="19502" name="Рисунок 62" descr="Кляммер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9550" y="49844325"/>
          <a:ext cx="1676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121</xdr:row>
      <xdr:rowOff>28575</xdr:rowOff>
    </xdr:from>
    <xdr:to>
      <xdr:col>4</xdr:col>
      <xdr:colOff>400050</xdr:colOff>
      <xdr:row>121</xdr:row>
      <xdr:rowOff>1143000</xdr:rowOff>
    </xdr:to>
    <xdr:pic>
      <xdr:nvPicPr>
        <xdr:cNvPr id="19503" name="Рисунок 6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05000" y="49863375"/>
          <a:ext cx="16383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123</xdr:row>
      <xdr:rowOff>19050</xdr:rowOff>
    </xdr:from>
    <xdr:to>
      <xdr:col>4</xdr:col>
      <xdr:colOff>400050</xdr:colOff>
      <xdr:row>123</xdr:row>
      <xdr:rowOff>1133475</xdr:rowOff>
    </xdr:to>
    <xdr:pic>
      <xdr:nvPicPr>
        <xdr:cNvPr id="19504" name="Picture 2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33575" y="51206400"/>
          <a:ext cx="16097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49</xdr:row>
      <xdr:rowOff>19050</xdr:rowOff>
    </xdr:from>
    <xdr:to>
      <xdr:col>3</xdr:col>
      <xdr:colOff>419100</xdr:colOff>
      <xdr:row>49</xdr:row>
      <xdr:rowOff>1133475</xdr:rowOff>
    </xdr:to>
    <xdr:pic>
      <xdr:nvPicPr>
        <xdr:cNvPr id="19505" name="Рисунок 67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7650" y="26593800"/>
          <a:ext cx="16192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139</xdr:row>
      <xdr:rowOff>28575</xdr:rowOff>
    </xdr:from>
    <xdr:to>
      <xdr:col>3</xdr:col>
      <xdr:colOff>400050</xdr:colOff>
      <xdr:row>139</xdr:row>
      <xdr:rowOff>1123950</xdr:rowOff>
    </xdr:to>
    <xdr:pic>
      <xdr:nvPicPr>
        <xdr:cNvPr id="19506" name="Рисунок 74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7650" y="61826775"/>
          <a:ext cx="1600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5</xdr:col>
      <xdr:colOff>657225</xdr:colOff>
      <xdr:row>5</xdr:row>
      <xdr:rowOff>57150</xdr:rowOff>
    </xdr:to>
    <xdr:pic>
      <xdr:nvPicPr>
        <xdr:cNvPr id="19507" name="Рисунок 61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143250" y="409575"/>
          <a:ext cx="1266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617</xdr:row>
      <xdr:rowOff>57150</xdr:rowOff>
    </xdr:from>
    <xdr:to>
      <xdr:col>7</xdr:col>
      <xdr:colOff>1095375</xdr:colOff>
      <xdr:row>620</xdr:row>
      <xdr:rowOff>161925</xdr:rowOff>
    </xdr:to>
    <xdr:pic>
      <xdr:nvPicPr>
        <xdr:cNvPr id="1434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639925" y="121138950"/>
          <a:ext cx="13049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0</xdr:row>
      <xdr:rowOff>200025</xdr:rowOff>
    </xdr:from>
    <xdr:to>
      <xdr:col>0</xdr:col>
      <xdr:colOff>2286000</xdr:colOff>
      <xdr:row>2</xdr:row>
      <xdr:rowOff>38100</xdr:rowOff>
    </xdr:to>
    <xdr:pic>
      <xdr:nvPicPr>
        <xdr:cNvPr id="1434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200025"/>
          <a:ext cx="2105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666750</xdr:colOff>
      <xdr:row>0</xdr:row>
      <xdr:rowOff>85725</xdr:rowOff>
    </xdr:from>
    <xdr:to>
      <xdr:col>7</xdr:col>
      <xdr:colOff>28575</xdr:colOff>
      <xdr:row>6</xdr:row>
      <xdr:rowOff>161925</xdr:rowOff>
    </xdr:to>
    <xdr:pic>
      <xdr:nvPicPr>
        <xdr:cNvPr id="1434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54050" y="85725"/>
          <a:ext cx="15240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ngineer/AppData/Local/Microsoft/Windows/INetCache/Content.Outlook/CK05NT8Q/Blank%20zakaza%20Eternit%2027.05.201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заказа Cedral Wood"/>
      <sheetName val="Форма заказа Equitone"/>
      <sheetName val="Габариты паллет"/>
      <sheetName val="Лист1"/>
    </sheetNames>
    <sheetDataSet>
      <sheetData sheetId="0">
        <row r="6">
          <cell r="B6" t="str">
            <v>ЦФО.   Сергей Фисинчук</v>
          </cell>
        </row>
        <row r="7">
          <cell r="B7" t="str">
            <v>ЦФО 2. Виль Вахитов</v>
          </cell>
        </row>
        <row r="8">
          <cell r="B8" t="str">
            <v>СЗФО. Павел Каташев</v>
          </cell>
        </row>
        <row r="9">
          <cell r="B9" t="str">
            <v>ПФО.    Игорь Жуков</v>
          </cell>
        </row>
        <row r="10">
          <cell r="B10" t="str">
            <v>УрФО.  Анна Шахова</v>
          </cell>
        </row>
        <row r="11">
          <cell r="B11" t="str">
            <v>ЮФО.  Александр Трапицын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gat-yufo.ru/" TargetMode="External"/><Relationship Id="rId1" Type="http://schemas.openxmlformats.org/officeDocument/2006/relationships/hyperlink" Target="mailto:sale@agat-yufo.ru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gat-yug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71"/>
  <sheetViews>
    <sheetView showGridLines="0" zoomScale="85" zoomScaleNormal="85" workbookViewId="0">
      <selection activeCell="N6" sqref="N6"/>
    </sheetView>
  </sheetViews>
  <sheetFormatPr defaultRowHeight="15.75"/>
  <cols>
    <col min="1" max="1" width="3.42578125" style="24" customWidth="1"/>
    <col min="2" max="2" width="9.140625" style="24"/>
    <col min="3" max="3" width="9.140625" style="24" customWidth="1"/>
    <col min="4" max="4" width="25.28515625" style="24" customWidth="1"/>
    <col min="5" max="5" width="9.140625" style="24"/>
    <col min="6" max="6" width="11.42578125" style="24" customWidth="1"/>
    <col min="7" max="7" width="9.140625" style="24"/>
    <col min="8" max="9" width="9.140625" style="47"/>
    <col min="10" max="10" width="10.42578125" style="47" customWidth="1"/>
    <col min="11" max="16384" width="9.140625" style="24"/>
  </cols>
  <sheetData>
    <row r="1" spans="1:10" ht="32.25" customHeight="1">
      <c r="A1" s="214"/>
      <c r="B1" s="214"/>
      <c r="C1" s="214"/>
      <c r="D1" s="214"/>
      <c r="E1" s="167" t="s">
        <v>608</v>
      </c>
      <c r="F1" s="167"/>
      <c r="G1" s="161" t="s">
        <v>609</v>
      </c>
      <c r="H1" s="165"/>
      <c r="I1" s="165"/>
      <c r="J1" s="170" t="s">
        <v>27</v>
      </c>
    </row>
    <row r="2" spans="1:10" ht="15" customHeight="1">
      <c r="A2" s="214"/>
      <c r="B2" s="214"/>
      <c r="C2" s="214"/>
      <c r="D2" s="214"/>
      <c r="E2"/>
      <c r="F2"/>
      <c r="G2" s="161" t="s">
        <v>604</v>
      </c>
      <c r="H2" s="165"/>
      <c r="I2" s="165"/>
      <c r="J2" s="165"/>
    </row>
    <row r="3" spans="1:10" ht="12.75" customHeight="1">
      <c r="A3" s="214"/>
      <c r="B3" s="214"/>
      <c r="C3" s="214"/>
      <c r="D3" s="214"/>
      <c r="E3"/>
      <c r="F3"/>
      <c r="G3" s="98" t="s">
        <v>605</v>
      </c>
      <c r="H3" s="165"/>
      <c r="I3" s="165"/>
      <c r="J3" s="165"/>
    </row>
    <row r="4" spans="1:10" ht="12.75" customHeight="1">
      <c r="A4" s="215" t="s">
        <v>495</v>
      </c>
      <c r="B4" s="215"/>
      <c r="C4" s="215"/>
      <c r="D4" s="215"/>
      <c r="E4" s="171"/>
      <c r="F4" s="171"/>
      <c r="G4" s="169" t="s">
        <v>606</v>
      </c>
      <c r="H4" s="165"/>
      <c r="I4" s="165"/>
      <c r="J4" s="165"/>
    </row>
    <row r="5" spans="1:10" ht="25.5" customHeight="1">
      <c r="A5" s="216"/>
      <c r="B5" s="216"/>
      <c r="C5" s="216"/>
      <c r="D5" s="216"/>
      <c r="E5" s="172"/>
      <c r="F5" s="172"/>
      <c r="G5" s="173" t="s">
        <v>607</v>
      </c>
      <c r="H5" s="174"/>
      <c r="I5" s="174"/>
      <c r="J5" s="174"/>
    </row>
    <row r="6" spans="1:10" ht="95.25" customHeight="1">
      <c r="G6" s="217"/>
      <c r="H6" s="217"/>
      <c r="I6" s="217"/>
      <c r="J6" s="217"/>
    </row>
    <row r="7" spans="1:10" s="180" customFormat="1" ht="14.25" customHeight="1">
      <c r="A7" s="218" t="s">
        <v>441</v>
      </c>
      <c r="B7" s="218"/>
      <c r="C7" s="218"/>
      <c r="D7" s="175"/>
      <c r="E7" s="176" t="s">
        <v>442</v>
      </c>
      <c r="F7" s="177"/>
      <c r="G7" s="219" t="s">
        <v>610</v>
      </c>
      <c r="H7" s="219"/>
      <c r="I7" s="178"/>
      <c r="J7" s="179">
        <v>0</v>
      </c>
    </row>
    <row r="8" spans="1:10" ht="24" customHeight="1">
      <c r="A8" s="229"/>
      <c r="B8" s="209"/>
      <c r="C8" s="209"/>
      <c r="D8" s="209"/>
      <c r="E8" s="209"/>
      <c r="F8" s="209"/>
      <c r="G8" s="210"/>
      <c r="H8" s="212" t="s">
        <v>488</v>
      </c>
      <c r="I8" s="212" t="s">
        <v>611</v>
      </c>
      <c r="J8" s="212" t="s">
        <v>489</v>
      </c>
    </row>
    <row r="9" spans="1:10" ht="12.75" customHeight="1">
      <c r="A9" s="230"/>
      <c r="B9" s="224"/>
      <c r="C9" s="224"/>
      <c r="D9" s="224"/>
      <c r="E9" s="224"/>
      <c r="F9" s="224"/>
      <c r="G9" s="211"/>
      <c r="H9" s="213"/>
      <c r="I9" s="213"/>
      <c r="J9" s="213"/>
    </row>
    <row r="10" spans="1:10" ht="24.75" customHeight="1">
      <c r="A10" s="181"/>
      <c r="B10" s="225" t="s">
        <v>612</v>
      </c>
      <c r="C10" s="225"/>
      <c r="D10" s="225"/>
      <c r="E10" s="225"/>
      <c r="F10" s="225"/>
      <c r="G10" s="182"/>
      <c r="H10" s="134">
        <f ca="1">'Прайс-лист Cedral 2021'!H13*(100%-J7)</f>
        <v>1154</v>
      </c>
      <c r="I10" s="183">
        <v>0</v>
      </c>
      <c r="J10" s="184">
        <f>H10/0.684*(19/(19-I10))</f>
        <v>1687.1345029239765</v>
      </c>
    </row>
    <row r="11" spans="1:10" ht="24.75" customHeight="1">
      <c r="A11" s="181"/>
      <c r="B11" s="226" t="s">
        <v>613</v>
      </c>
      <c r="C11" s="226"/>
      <c r="D11" s="226"/>
      <c r="E11" s="226"/>
      <c r="F11" s="226"/>
      <c r="G11" s="185"/>
      <c r="H11" s="186">
        <f ca="1">'Прайс-лист Cedral 2021'!H16*(100%-J7)</f>
        <v>1381</v>
      </c>
      <c r="I11" s="186">
        <v>0</v>
      </c>
      <c r="J11" s="187">
        <f>H11/0.684*(19/(19-I11))</f>
        <v>2019.0058479532163</v>
      </c>
    </row>
    <row r="12" spans="1:10" ht="18" customHeight="1">
      <c r="A12" s="227" t="s">
        <v>444</v>
      </c>
      <c r="B12" s="227"/>
      <c r="C12" s="227"/>
      <c r="D12" s="227"/>
      <c r="E12" s="227"/>
      <c r="F12" s="227"/>
      <c r="G12" s="228" t="s">
        <v>488</v>
      </c>
      <c r="H12" s="228"/>
      <c r="I12" s="228"/>
      <c r="J12" s="228"/>
    </row>
    <row r="13" spans="1:10" ht="27.75" customHeight="1">
      <c r="A13" s="29"/>
      <c r="B13" s="231" t="s">
        <v>614</v>
      </c>
      <c r="C13" s="231"/>
      <c r="D13" s="231"/>
      <c r="E13" s="231"/>
      <c r="F13" s="231"/>
      <c r="G13" s="188"/>
      <c r="H13" s="232">
        <f ca="1">'Прайс-лист Cedral 2021'!H18:I18*(100%-J7)</f>
        <v>1208</v>
      </c>
      <c r="I13" s="232"/>
      <c r="J13" s="232"/>
    </row>
    <row r="14" spans="1:10" ht="27.75" customHeight="1">
      <c r="A14" s="38"/>
      <c r="B14" s="233" t="s">
        <v>615</v>
      </c>
      <c r="C14" s="233"/>
      <c r="D14" s="233"/>
      <c r="E14" s="233"/>
      <c r="F14" s="234"/>
      <c r="G14" s="235"/>
      <c r="H14" s="223">
        <f ca="1">'Прайс-лист Cedral 2021'!H20:I20*(100%-J7)</f>
        <v>2289</v>
      </c>
      <c r="I14" s="223"/>
      <c r="J14" s="223"/>
    </row>
    <row r="15" spans="1:10" s="39" customFormat="1" ht="27.75" customHeight="1">
      <c r="A15" s="40"/>
      <c r="B15" s="220" t="s">
        <v>616</v>
      </c>
      <c r="C15" s="220"/>
      <c r="D15" s="220"/>
      <c r="E15" s="220"/>
      <c r="F15" s="221"/>
      <c r="G15" s="222"/>
      <c r="H15" s="223">
        <f ca="1">'Прайс-лист Cedral 2021'!H22:I22*(100%-J7)</f>
        <v>2289</v>
      </c>
      <c r="I15" s="223"/>
      <c r="J15" s="223"/>
    </row>
    <row r="16" spans="1:10" s="39" customFormat="1" ht="27.75" customHeight="1">
      <c r="A16" s="41"/>
      <c r="B16" s="220" t="s">
        <v>617</v>
      </c>
      <c r="C16" s="220"/>
      <c r="D16" s="220"/>
      <c r="E16" s="220"/>
      <c r="F16" s="221"/>
      <c r="G16" s="222"/>
      <c r="H16" s="223">
        <f ca="1">'Прайс-лист Cedral 2021'!H24:I24*(100%-J7)</f>
        <v>2289</v>
      </c>
      <c r="I16" s="223"/>
      <c r="J16" s="223"/>
    </row>
    <row r="17" spans="1:10" s="39" customFormat="1" ht="27.75" customHeight="1">
      <c r="A17" s="41"/>
      <c r="B17" s="220" t="s">
        <v>618</v>
      </c>
      <c r="C17" s="220"/>
      <c r="D17" s="220"/>
      <c r="E17" s="220"/>
      <c r="F17" s="221"/>
      <c r="G17" s="222"/>
      <c r="H17" s="238">
        <f ca="1">'Прайс-лист Cedral 2021'!H26:I26*(100%-J7)</f>
        <v>1718</v>
      </c>
      <c r="I17" s="238"/>
      <c r="J17" s="238"/>
    </row>
    <row r="18" spans="1:10" s="39" customFormat="1" ht="27.75" customHeight="1">
      <c r="A18" s="41"/>
      <c r="B18" s="220" t="s">
        <v>619</v>
      </c>
      <c r="C18" s="220"/>
      <c r="D18" s="220"/>
      <c r="E18" s="220"/>
      <c r="F18" s="221"/>
      <c r="G18" s="222"/>
      <c r="H18" s="238">
        <f ca="1">'Прайс-лист Cedral 2021'!H28:I28*(100%-J7)</f>
        <v>1653</v>
      </c>
      <c r="I18" s="238"/>
      <c r="J18" s="238"/>
    </row>
    <row r="19" spans="1:10" s="39" customFormat="1" ht="27.75" customHeight="1">
      <c r="A19" s="41"/>
      <c r="B19" s="236" t="s">
        <v>620</v>
      </c>
      <c r="C19" s="236"/>
      <c r="D19" s="236"/>
      <c r="E19" s="236"/>
      <c r="F19" s="236"/>
      <c r="G19" s="236"/>
      <c r="H19" s="237">
        <f ca="1">'Прайс-лист Cedral 2021'!H30:I30*(100%-J7)</f>
        <v>1073</v>
      </c>
      <c r="I19" s="237"/>
      <c r="J19" s="237"/>
    </row>
    <row r="20" spans="1:10" s="39" customFormat="1" ht="27.75" customHeight="1">
      <c r="A20" s="41"/>
      <c r="B20" s="236" t="s">
        <v>621</v>
      </c>
      <c r="C20" s="236"/>
      <c r="D20" s="236"/>
      <c r="E20" s="236"/>
      <c r="F20" s="236"/>
      <c r="G20" s="236"/>
      <c r="H20" s="237">
        <f ca="1">'Прайс-лист Cedral 2021'!H32:I32*(100%-J7)</f>
        <v>689</v>
      </c>
      <c r="I20" s="237"/>
      <c r="J20" s="237"/>
    </row>
    <row r="21" spans="1:10" s="39" customFormat="1" ht="27.75" customHeight="1">
      <c r="A21" s="41"/>
      <c r="B21" s="220" t="s">
        <v>0</v>
      </c>
      <c r="C21" s="220"/>
      <c r="D21" s="220"/>
      <c r="E21" s="220"/>
      <c r="F21" s="220"/>
      <c r="G21" s="220"/>
      <c r="H21" s="238">
        <f ca="1">'Прайс-лист Cedral 2021'!H34:I34*(100%-J7)</f>
        <v>1908</v>
      </c>
      <c r="I21" s="238"/>
      <c r="J21" s="238"/>
    </row>
    <row r="22" spans="1:10" s="39" customFormat="1" ht="27.75" customHeight="1">
      <c r="A22" s="189"/>
      <c r="B22" s="239" t="s">
        <v>1</v>
      </c>
      <c r="C22" s="239"/>
      <c r="D22" s="239"/>
      <c r="E22" s="239"/>
      <c r="F22" s="239"/>
      <c r="G22" s="239"/>
      <c r="H22" s="223">
        <f ca="1">'Прайс-лист Cedral 2021'!H36:I36*(100%-J7)</f>
        <v>1908</v>
      </c>
      <c r="I22" s="223"/>
      <c r="J22" s="223"/>
    </row>
    <row r="23" spans="1:10" s="39" customFormat="1" ht="27.75" customHeight="1">
      <c r="A23" s="189"/>
      <c r="B23" s="239" t="s">
        <v>2</v>
      </c>
      <c r="C23" s="239"/>
      <c r="D23" s="239"/>
      <c r="E23" s="239"/>
      <c r="F23" s="239"/>
      <c r="G23" s="239"/>
      <c r="H23" s="223">
        <f ca="1">'Прайс-лист Cedral 2021'!H40:I40*(100%-J7)</f>
        <v>994</v>
      </c>
      <c r="I23" s="223"/>
      <c r="J23" s="223"/>
    </row>
    <row r="24" spans="1:10" s="39" customFormat="1" ht="27.75" customHeight="1">
      <c r="A24" s="189"/>
      <c r="B24" s="241" t="s">
        <v>3</v>
      </c>
      <c r="C24" s="241"/>
      <c r="D24" s="241"/>
      <c r="E24" s="241"/>
      <c r="F24" s="241"/>
      <c r="G24" s="241"/>
      <c r="H24" s="242">
        <f ca="1">'Прайс-лист Cedral 2021'!H38:I38*(100%-J7)</f>
        <v>580</v>
      </c>
      <c r="I24" s="243"/>
      <c r="J24" s="243"/>
    </row>
    <row r="25" spans="1:10" s="39" customFormat="1" ht="27.75" customHeight="1">
      <c r="A25" s="189"/>
      <c r="B25" s="239" t="s">
        <v>4</v>
      </c>
      <c r="C25" s="239"/>
      <c r="D25" s="239"/>
      <c r="E25" s="239"/>
      <c r="F25" s="239"/>
      <c r="G25" s="239"/>
      <c r="H25" s="240">
        <f ca="1">'Прайс-лист Cedral 2021'!H42:I42*(100%-J7)</f>
        <v>1653</v>
      </c>
      <c r="I25" s="223"/>
      <c r="J25" s="223"/>
    </row>
    <row r="26" spans="1:10" s="39" customFormat="1" ht="27.75" customHeight="1">
      <c r="A26" s="189"/>
      <c r="B26" s="241" t="s">
        <v>5</v>
      </c>
      <c r="C26" s="241"/>
      <c r="D26" s="241"/>
      <c r="E26" s="241"/>
      <c r="F26" s="241"/>
      <c r="G26" s="241"/>
      <c r="H26" s="243">
        <f ca="1">'Бланк заказа Cedral 2021'!F614*(100%-J7)</f>
        <v>3890</v>
      </c>
      <c r="I26" s="243"/>
      <c r="J26" s="243"/>
    </row>
    <row r="27" spans="1:10" s="39" customFormat="1" ht="27.75" customHeight="1">
      <c r="A27" s="189"/>
      <c r="B27" s="241" t="s">
        <v>6</v>
      </c>
      <c r="C27" s="241"/>
      <c r="D27" s="241"/>
      <c r="E27" s="241"/>
      <c r="F27" s="241"/>
      <c r="G27" s="241"/>
      <c r="H27" s="243">
        <f ca="1">'Бланк заказа Cedral 2021'!F615 *(100%-J7)</f>
        <v>1220</v>
      </c>
      <c r="I27" s="243"/>
      <c r="J27" s="243"/>
    </row>
    <row r="28" spans="1:10" ht="27.75" customHeight="1">
      <c r="A28" s="37"/>
      <c r="B28" s="245" t="s">
        <v>7</v>
      </c>
      <c r="C28" s="245"/>
      <c r="D28" s="245"/>
      <c r="E28" s="245"/>
      <c r="F28" s="221"/>
      <c r="G28" s="222"/>
      <c r="H28" s="237">
        <f ca="1">'Прайс-лист Cedral 2021'!H136:I136*(100%-J7)</f>
        <v>1590</v>
      </c>
      <c r="I28" s="238"/>
      <c r="J28" s="238"/>
    </row>
    <row r="29" spans="1:10" s="39" customFormat="1" ht="27.75" customHeight="1">
      <c r="A29" s="41"/>
      <c r="B29" s="236" t="s">
        <v>144</v>
      </c>
      <c r="C29" s="236"/>
      <c r="D29" s="236"/>
      <c r="E29" s="236"/>
      <c r="F29" s="236"/>
      <c r="G29" s="236"/>
      <c r="H29" s="237">
        <f ca="1">'Прайс-лист Cedral 2021'!H46:I46*(100%-J7)</f>
        <v>8580</v>
      </c>
      <c r="I29" s="238"/>
      <c r="J29" s="238"/>
    </row>
    <row r="30" spans="1:10" s="39" customFormat="1" ht="27.75" customHeight="1">
      <c r="A30" s="190"/>
      <c r="B30" s="236" t="s">
        <v>8</v>
      </c>
      <c r="C30" s="236"/>
      <c r="D30" s="236"/>
      <c r="E30" s="236"/>
      <c r="F30" s="244" t="s">
        <v>9</v>
      </c>
      <c r="G30" s="244"/>
      <c r="H30" s="240">
        <f ca="1">'Прайс-лист Cedral 2021'!H48:I48*(100%-J7)</f>
        <v>1651</v>
      </c>
      <c r="I30" s="223"/>
      <c r="J30" s="223"/>
    </row>
    <row r="31" spans="1:10" s="39" customFormat="1" ht="27.75" customHeight="1">
      <c r="A31" s="190"/>
      <c r="B31" s="236" t="s">
        <v>10</v>
      </c>
      <c r="C31" s="236"/>
      <c r="D31" s="236"/>
      <c r="E31" s="236"/>
      <c r="F31" s="244" t="s">
        <v>9</v>
      </c>
      <c r="G31" s="244"/>
      <c r="H31" s="240">
        <f ca="1">'Прайс-лист Cedral 2021'!H50:I50*(100%-J7)</f>
        <v>2204</v>
      </c>
      <c r="I31" s="223"/>
      <c r="J31" s="223"/>
    </row>
    <row r="32" spans="1:10" s="39" customFormat="1" ht="27.75" customHeight="1">
      <c r="A32" s="191"/>
      <c r="B32" s="247" t="s">
        <v>145</v>
      </c>
      <c r="C32" s="247"/>
      <c r="D32" s="247"/>
      <c r="E32" s="247"/>
      <c r="F32" s="248"/>
      <c r="G32" s="249"/>
      <c r="H32" s="250">
        <f ca="1">'Прайс-лист Cedral 2021'!H52:I52*(100%-J7)</f>
        <v>22152</v>
      </c>
      <c r="I32" s="251"/>
      <c r="J32" s="251"/>
    </row>
    <row r="33" spans="1:10" s="39" customFormat="1" ht="27.75" customHeight="1">
      <c r="A33" s="191"/>
      <c r="B33" s="252" t="s">
        <v>11</v>
      </c>
      <c r="C33" s="252"/>
      <c r="D33" s="252"/>
      <c r="E33" s="252"/>
      <c r="F33" s="253"/>
      <c r="G33" s="254"/>
      <c r="H33" s="255">
        <f ca="1">'Бланк заказа Cedral 2021'!F616*(100%-J7)</f>
        <v>4700</v>
      </c>
      <c r="I33" s="255"/>
      <c r="J33" s="255"/>
    </row>
    <row r="34" spans="1:10" s="39" customFormat="1" ht="12" customHeight="1">
      <c r="A34" s="45"/>
      <c r="B34" s="46"/>
      <c r="C34" s="46"/>
      <c r="D34" s="46"/>
      <c r="E34" s="46"/>
      <c r="F34" s="46"/>
      <c r="G34" s="46"/>
      <c r="H34" s="60"/>
      <c r="I34" s="60"/>
      <c r="J34" s="58"/>
    </row>
    <row r="35" spans="1:10" ht="51.75" customHeight="1">
      <c r="A35" s="257" t="s">
        <v>431</v>
      </c>
      <c r="B35" s="257"/>
      <c r="C35" s="257"/>
      <c r="D35" s="257"/>
      <c r="E35" s="257"/>
      <c r="F35" s="257"/>
      <c r="G35" s="214"/>
      <c r="H35" s="214"/>
      <c r="I35" s="214"/>
      <c r="J35" s="214"/>
    </row>
    <row r="36" spans="1:10" ht="95.25" customHeight="1">
      <c r="A36" s="33"/>
      <c r="B36" s="32"/>
      <c r="C36" s="32"/>
      <c r="D36" s="32"/>
      <c r="E36" s="32"/>
      <c r="F36" s="27"/>
      <c r="G36" s="214"/>
      <c r="H36" s="214"/>
      <c r="I36" s="214"/>
      <c r="J36" s="214"/>
    </row>
    <row r="37" spans="1:10" ht="12.75" customHeight="1">
      <c r="A37" s="192"/>
      <c r="B37" s="258" t="s">
        <v>450</v>
      </c>
      <c r="C37" s="258"/>
      <c r="D37" s="258"/>
      <c r="E37" s="193" t="s">
        <v>451</v>
      </c>
      <c r="F37" s="194"/>
      <c r="G37" s="259" t="s">
        <v>610</v>
      </c>
      <c r="H37" s="259"/>
      <c r="I37" s="195"/>
      <c r="J37" s="196">
        <v>0</v>
      </c>
    </row>
    <row r="38" spans="1:10" ht="12.75" customHeight="1">
      <c r="A38" s="260"/>
      <c r="B38" s="209"/>
      <c r="C38" s="209"/>
      <c r="D38" s="209"/>
      <c r="E38" s="209"/>
      <c r="F38" s="209"/>
      <c r="G38" s="197"/>
      <c r="H38" s="212" t="s">
        <v>488</v>
      </c>
      <c r="I38" s="163"/>
      <c r="J38" s="212" t="s">
        <v>490</v>
      </c>
    </row>
    <row r="39" spans="1:10" ht="12.75" customHeight="1">
      <c r="A39" s="261"/>
      <c r="B39" s="246"/>
      <c r="C39" s="246"/>
      <c r="D39" s="246"/>
      <c r="E39" s="246"/>
      <c r="F39" s="246"/>
      <c r="G39" s="48"/>
      <c r="H39" s="263"/>
      <c r="I39" s="162"/>
      <c r="J39" s="263"/>
    </row>
    <row r="40" spans="1:10" ht="12.75" customHeight="1">
      <c r="A40" s="262"/>
      <c r="B40" s="224"/>
      <c r="C40" s="224"/>
      <c r="D40" s="224"/>
      <c r="E40" s="224"/>
      <c r="F40" s="224"/>
      <c r="G40" s="198"/>
      <c r="H40" s="213"/>
      <c r="I40" s="199"/>
      <c r="J40" s="213"/>
    </row>
    <row r="41" spans="1:10" ht="27.75" customHeight="1">
      <c r="A41" s="181"/>
      <c r="B41" s="226" t="s">
        <v>12</v>
      </c>
      <c r="C41" s="226"/>
      <c r="D41" s="226"/>
      <c r="E41" s="226"/>
      <c r="F41" s="226"/>
      <c r="G41" s="226"/>
      <c r="H41" s="186">
        <f ca="1">'Прайс-лист Cedral 2021'!H102*(100%-J37)</f>
        <v>1929</v>
      </c>
      <c r="I41" s="186"/>
      <c r="J41" s="187">
        <f>H41/0.6696</f>
        <v>2880.8243727598569</v>
      </c>
    </row>
    <row r="42" spans="1:10" ht="27.75" customHeight="1">
      <c r="A42" s="33"/>
      <c r="B42" s="269" t="s">
        <v>13</v>
      </c>
      <c r="C42" s="269"/>
      <c r="D42" s="269"/>
      <c r="E42" s="269"/>
      <c r="F42" s="269"/>
      <c r="G42" s="269"/>
      <c r="H42" s="47">
        <f ca="1">'Прайс-лист Cedral 2021'!H106*(100%-J37)</f>
        <v>2207</v>
      </c>
      <c r="J42" s="106">
        <f>H42/0.6696</f>
        <v>3295.9976105137398</v>
      </c>
    </row>
    <row r="43" spans="1:10" ht="18.75" customHeight="1">
      <c r="A43" s="50"/>
      <c r="B43" s="246" t="s">
        <v>444</v>
      </c>
      <c r="C43" s="246"/>
      <c r="D43" s="246"/>
      <c r="E43" s="246"/>
      <c r="F43" s="246"/>
      <c r="G43" s="246"/>
      <c r="H43" s="270" t="s">
        <v>488</v>
      </c>
      <c r="I43" s="270"/>
      <c r="J43" s="270"/>
    </row>
    <row r="44" spans="1:10" s="39" customFormat="1" ht="28.5" customHeight="1">
      <c r="A44" s="200"/>
      <c r="B44" s="271" t="s">
        <v>14</v>
      </c>
      <c r="C44" s="271"/>
      <c r="D44" s="271"/>
      <c r="E44" s="271"/>
      <c r="F44" s="272"/>
      <c r="G44" s="273"/>
      <c r="H44" s="256">
        <f ca="1">'Прайс-лист Cedral 2021'!H108:I108*(100%-J37)</f>
        <v>2289</v>
      </c>
      <c r="I44" s="256"/>
      <c r="J44" s="256"/>
    </row>
    <row r="45" spans="1:10" s="39" customFormat="1" ht="28.5" customHeight="1">
      <c r="A45" s="201"/>
      <c r="B45" s="274" t="s">
        <v>15</v>
      </c>
      <c r="C45" s="274"/>
      <c r="D45" s="274"/>
      <c r="E45" s="274"/>
      <c r="F45" s="275"/>
      <c r="G45" s="275"/>
      <c r="H45" s="250">
        <f ca="1">'Прайс-лист Cedral 2021'!H110:I110*(100%-J37)</f>
        <v>1463</v>
      </c>
      <c r="I45" s="251"/>
      <c r="J45" s="251"/>
    </row>
    <row r="46" spans="1:10" s="39" customFormat="1" ht="28.5" customHeight="1">
      <c r="A46" s="191"/>
      <c r="B46" s="276" t="s">
        <v>16</v>
      </c>
      <c r="C46" s="277"/>
      <c r="D46" s="277"/>
      <c r="E46" s="277"/>
      <c r="F46" s="278"/>
      <c r="G46" s="279"/>
      <c r="H46" s="280">
        <f ca="1">'Прайс-лист Cedral 2021'!H112:I112*(100%-J37)</f>
        <v>1555</v>
      </c>
      <c r="I46" s="281"/>
      <c r="J46" s="281"/>
    </row>
    <row r="47" spans="1:10" s="39" customFormat="1" ht="28.5" customHeight="1">
      <c r="A47" s="202"/>
      <c r="B47" s="264" t="s">
        <v>17</v>
      </c>
      <c r="C47" s="264"/>
      <c r="D47" s="264"/>
      <c r="E47" s="264"/>
      <c r="F47" s="265"/>
      <c r="G47" s="266"/>
      <c r="H47" s="267">
        <f ca="1">'Прайс-лист Cedral 2021'!H114:I114*(100%-J37)</f>
        <v>1392</v>
      </c>
      <c r="I47" s="268"/>
      <c r="J47" s="268"/>
    </row>
    <row r="48" spans="1:10" ht="28.5" customHeight="1">
      <c r="A48" s="203"/>
      <c r="B48" s="283" t="s">
        <v>18</v>
      </c>
      <c r="C48" s="283"/>
      <c r="D48" s="283"/>
      <c r="E48" s="283"/>
      <c r="F48" s="284"/>
      <c r="G48" s="285"/>
      <c r="H48" s="267">
        <f ca="1">'Прайс-лист Cedral 2021'!H116:I116*(100%-J37)</f>
        <v>1653</v>
      </c>
      <c r="I48" s="267"/>
      <c r="J48" s="267"/>
    </row>
    <row r="49" spans="1:10" s="39" customFormat="1" ht="28.5" customHeight="1">
      <c r="A49" s="204"/>
      <c r="B49" s="286" t="s">
        <v>19</v>
      </c>
      <c r="C49" s="264"/>
      <c r="D49" s="264"/>
      <c r="E49" s="264"/>
      <c r="F49" s="264"/>
      <c r="G49" s="264"/>
      <c r="H49" s="267">
        <f ca="1">'Прайс-лист Cedral 2021'!H118:I118*(100%-J37)</f>
        <v>7400</v>
      </c>
      <c r="I49" s="268"/>
      <c r="J49" s="268"/>
    </row>
    <row r="50" spans="1:10" ht="28.5" customHeight="1">
      <c r="A50" s="204"/>
      <c r="B50" s="287" t="s">
        <v>20</v>
      </c>
      <c r="C50" s="287"/>
      <c r="D50" s="287"/>
      <c r="E50" s="287"/>
      <c r="F50" s="287"/>
      <c r="G50" s="287"/>
      <c r="H50" s="267">
        <f ca="1">'Прайс-лист Cedral 2021'!H120:I120*(100%-J37)</f>
        <v>7400</v>
      </c>
      <c r="I50" s="268"/>
      <c r="J50" s="268"/>
    </row>
    <row r="51" spans="1:10" ht="28.5" customHeight="1">
      <c r="A51" s="204"/>
      <c r="B51" s="286" t="s">
        <v>21</v>
      </c>
      <c r="C51" s="264"/>
      <c r="D51" s="264"/>
      <c r="E51" s="264"/>
      <c r="F51" s="264"/>
      <c r="G51" s="264"/>
      <c r="H51" s="267">
        <f ca="1">'Прайс-лист Cedral 2021'!H122:I122*(100%-J37)</f>
        <v>5847</v>
      </c>
      <c r="I51" s="268"/>
      <c r="J51" s="268"/>
    </row>
    <row r="52" spans="1:10" ht="28.5" customHeight="1">
      <c r="A52" s="31"/>
      <c r="B52" s="286" t="s">
        <v>22</v>
      </c>
      <c r="C52" s="264"/>
      <c r="D52" s="264"/>
      <c r="E52" s="264"/>
      <c r="F52" s="264"/>
      <c r="G52" s="264"/>
      <c r="H52" s="267">
        <f ca="1">'Прайс-лист Cedral 2021'!H124:I124*(100%-J37)</f>
        <v>5847</v>
      </c>
      <c r="I52" s="268"/>
      <c r="J52" s="268"/>
    </row>
    <row r="53" spans="1:10" s="39" customFormat="1" ht="28.5" customHeight="1">
      <c r="A53" s="189"/>
      <c r="B53" s="282" t="s">
        <v>23</v>
      </c>
      <c r="C53" s="282"/>
      <c r="D53" s="282"/>
      <c r="E53" s="282"/>
      <c r="F53" s="282"/>
      <c r="G53" s="282"/>
      <c r="H53" s="240">
        <f ca="1">'Прайс-лист Cedral 2021'!H126:I126*(100%-J37)</f>
        <v>1908</v>
      </c>
      <c r="I53" s="223"/>
      <c r="J53" s="223"/>
    </row>
    <row r="54" spans="1:10" s="39" customFormat="1" ht="28.5" customHeight="1">
      <c r="A54" s="202"/>
      <c r="B54" s="288" t="s">
        <v>145</v>
      </c>
      <c r="C54" s="288"/>
      <c r="D54" s="288"/>
      <c r="E54" s="288"/>
      <c r="F54" s="289"/>
      <c r="G54" s="289"/>
      <c r="H54" s="290">
        <f ca="1">'Прайс-лист Cedral 2021'!H128:I128*(100%-J37)</f>
        <v>22152</v>
      </c>
      <c r="I54" s="291"/>
      <c r="J54" s="291"/>
    </row>
    <row r="55" spans="1:10" s="39" customFormat="1" ht="28.5" customHeight="1">
      <c r="A55" s="54"/>
      <c r="B55" s="252" t="s">
        <v>11</v>
      </c>
      <c r="C55" s="252"/>
      <c r="D55" s="252"/>
      <c r="E55" s="252"/>
      <c r="F55" s="253"/>
      <c r="G55" s="254"/>
      <c r="H55" s="255">
        <f ca="1">'Бланк заказа Cedral 2021'!F616*(100%-J37)</f>
        <v>4700</v>
      </c>
      <c r="I55" s="255"/>
      <c r="J55" s="255"/>
    </row>
    <row r="56" spans="1:10" s="39" customFormat="1" ht="28.5" customHeight="1">
      <c r="A56" s="54"/>
      <c r="B56" s="292" t="s">
        <v>24</v>
      </c>
      <c r="C56" s="292"/>
      <c r="D56" s="292"/>
      <c r="E56" s="292"/>
      <c r="F56" s="292"/>
      <c r="G56" s="292"/>
      <c r="H56" s="293">
        <f ca="1">'Прайс-лист Cedral 2021'!H130:I130*(100%-J37)</f>
        <v>1241</v>
      </c>
      <c r="I56" s="294"/>
      <c r="J56" s="294"/>
    </row>
    <row r="57" spans="1:10" ht="28.5" customHeight="1">
      <c r="A57" s="41"/>
      <c r="B57" s="288" t="s">
        <v>620</v>
      </c>
      <c r="C57" s="288"/>
      <c r="D57" s="288"/>
      <c r="E57" s="288"/>
      <c r="F57" s="288"/>
      <c r="G57" s="288"/>
      <c r="H57" s="237">
        <f ca="1">'Прайс-лист Cedral 2021'!H132:I132*(100%-J37)</f>
        <v>1073</v>
      </c>
      <c r="I57" s="238"/>
      <c r="J57" s="238"/>
    </row>
    <row r="58" spans="1:10" ht="28.5" customHeight="1">
      <c r="A58" s="41"/>
      <c r="B58" s="288" t="s">
        <v>621</v>
      </c>
      <c r="C58" s="288"/>
      <c r="D58" s="288"/>
      <c r="E58" s="288"/>
      <c r="F58" s="288"/>
      <c r="G58" s="288"/>
      <c r="H58" s="237">
        <f ca="1">'Прайс-лист Cedral 2021'!H134:I134*(100%-J37)</f>
        <v>689</v>
      </c>
      <c r="I58" s="238"/>
      <c r="J58" s="238"/>
    </row>
    <row r="59" spans="1:10" ht="28.5" customHeight="1">
      <c r="A59" s="37"/>
      <c r="B59" s="295" t="s">
        <v>7</v>
      </c>
      <c r="C59" s="295"/>
      <c r="D59" s="295"/>
      <c r="E59" s="295"/>
      <c r="F59" s="296"/>
      <c r="G59" s="297"/>
      <c r="H59" s="237">
        <f ca="1">'Прайс-лист Cedral 2021'!H136:I136*(100%-J37)</f>
        <v>1590</v>
      </c>
      <c r="I59" s="238"/>
      <c r="J59" s="238"/>
    </row>
    <row r="60" spans="1:10" ht="28.5" customHeight="1">
      <c r="A60" s="37"/>
      <c r="B60" s="288" t="s">
        <v>8</v>
      </c>
      <c r="C60" s="288"/>
      <c r="D60" s="288"/>
      <c r="E60" s="288"/>
      <c r="F60" s="284"/>
      <c r="G60" s="284"/>
      <c r="H60" s="240">
        <f ca="1">'Прайс-лист Cedral 2021'!H138:I138*(100%-J37)</f>
        <v>1651</v>
      </c>
      <c r="I60" s="223"/>
      <c r="J60" s="223"/>
    </row>
    <row r="61" spans="1:10" s="39" customFormat="1" ht="28.5" customHeight="1">
      <c r="A61" s="190"/>
      <c r="B61" s="288" t="s">
        <v>10</v>
      </c>
      <c r="C61" s="288"/>
      <c r="D61" s="288"/>
      <c r="E61" s="288"/>
      <c r="F61" s="284"/>
      <c r="G61" s="284"/>
      <c r="H61" s="240">
        <f ca="1">'Прайс-лист Cedral 2021'!H140:I140*(100%-J37)</f>
        <v>2204</v>
      </c>
      <c r="I61" s="223"/>
      <c r="J61" s="223"/>
    </row>
    <row r="62" spans="1:10">
      <c r="A62" s="33"/>
      <c r="B62" s="34"/>
      <c r="C62" s="28"/>
      <c r="D62" s="28"/>
      <c r="E62" s="28"/>
      <c r="F62" s="28"/>
      <c r="G62" s="36"/>
    </row>
    <row r="63" spans="1:10">
      <c r="A63" s="33"/>
      <c r="B63" s="34"/>
      <c r="C63" s="28"/>
      <c r="D63" s="28"/>
      <c r="E63" s="28"/>
      <c r="F63" s="28"/>
      <c r="G63" s="36"/>
    </row>
    <row r="64" spans="1:10">
      <c r="A64" s="33"/>
      <c r="B64" s="33"/>
      <c r="C64" s="28"/>
      <c r="D64" s="28"/>
      <c r="E64" s="28"/>
      <c r="F64" s="28"/>
      <c r="G64" s="36"/>
    </row>
    <row r="65" spans="1:7">
      <c r="A65" s="33"/>
      <c r="B65" s="34"/>
      <c r="C65" s="28"/>
      <c r="D65" s="28"/>
      <c r="E65" s="28"/>
      <c r="F65" s="28"/>
      <c r="G65" s="36"/>
    </row>
    <row r="66" spans="1:7">
      <c r="A66" s="33"/>
      <c r="B66" s="34"/>
      <c r="C66" s="28"/>
      <c r="D66" s="28"/>
      <c r="E66" s="28"/>
      <c r="F66" s="28"/>
      <c r="G66" s="36"/>
    </row>
    <row r="67" spans="1:7">
      <c r="A67" s="33"/>
      <c r="B67" s="34"/>
      <c r="C67" s="28"/>
      <c r="D67" s="28"/>
      <c r="E67" s="28"/>
      <c r="F67" s="28"/>
      <c r="G67" s="36"/>
    </row>
    <row r="68" spans="1:7">
      <c r="A68" s="33"/>
      <c r="B68" s="34"/>
      <c r="C68" s="28"/>
      <c r="D68" s="28"/>
      <c r="E68" s="28"/>
      <c r="F68" s="28"/>
      <c r="G68" s="36"/>
    </row>
    <row r="69" spans="1:7">
      <c r="A69" s="33"/>
      <c r="B69" s="34"/>
      <c r="C69" s="28"/>
      <c r="D69" s="28"/>
      <c r="E69" s="28"/>
      <c r="F69" s="28"/>
      <c r="G69" s="36"/>
    </row>
    <row r="70" spans="1:7">
      <c r="A70" s="33"/>
      <c r="B70" s="34"/>
      <c r="C70" s="28"/>
      <c r="D70" s="28"/>
      <c r="E70" s="28"/>
      <c r="F70" s="28"/>
      <c r="G70" s="36"/>
    </row>
    <row r="71" spans="1:7">
      <c r="A71" s="33"/>
      <c r="B71" s="34"/>
      <c r="C71" s="28"/>
      <c r="D71" s="28"/>
      <c r="E71" s="28"/>
      <c r="F71" s="28"/>
      <c r="G71" s="36"/>
    </row>
  </sheetData>
  <mergeCells count="128">
    <mergeCell ref="B60:E60"/>
    <mergeCell ref="F60:G60"/>
    <mergeCell ref="H60:J60"/>
    <mergeCell ref="B56:G56"/>
    <mergeCell ref="H56:J56"/>
    <mergeCell ref="B57:G57"/>
    <mergeCell ref="H57:J57"/>
    <mergeCell ref="B61:E61"/>
    <mergeCell ref="F61:G61"/>
    <mergeCell ref="H61:J61"/>
    <mergeCell ref="B59:E59"/>
    <mergeCell ref="F59:G59"/>
    <mergeCell ref="H59:J59"/>
    <mergeCell ref="B52:G52"/>
    <mergeCell ref="H52:J52"/>
    <mergeCell ref="B58:G58"/>
    <mergeCell ref="H58:J58"/>
    <mergeCell ref="B54:E54"/>
    <mergeCell ref="F54:G54"/>
    <mergeCell ref="H54:J54"/>
    <mergeCell ref="B55:E55"/>
    <mergeCell ref="F55:G55"/>
    <mergeCell ref="H55:J55"/>
    <mergeCell ref="B49:G49"/>
    <mergeCell ref="H49:J49"/>
    <mergeCell ref="B50:G50"/>
    <mergeCell ref="H50:J50"/>
    <mergeCell ref="B51:G51"/>
    <mergeCell ref="H51:J51"/>
    <mergeCell ref="B45:G45"/>
    <mergeCell ref="H45:J45"/>
    <mergeCell ref="B46:E46"/>
    <mergeCell ref="F46:G46"/>
    <mergeCell ref="H46:J46"/>
    <mergeCell ref="B53:G53"/>
    <mergeCell ref="H53:J53"/>
    <mergeCell ref="B48:E48"/>
    <mergeCell ref="F48:G48"/>
    <mergeCell ref="H48:J48"/>
    <mergeCell ref="B47:E47"/>
    <mergeCell ref="F47:G47"/>
    <mergeCell ref="H47:J47"/>
    <mergeCell ref="B40:F40"/>
    <mergeCell ref="B41:G41"/>
    <mergeCell ref="B42:G42"/>
    <mergeCell ref="B43:G43"/>
    <mergeCell ref="H43:J43"/>
    <mergeCell ref="B44:E44"/>
    <mergeCell ref="F44:G44"/>
    <mergeCell ref="H44:J44"/>
    <mergeCell ref="A35:F35"/>
    <mergeCell ref="G35:J35"/>
    <mergeCell ref="G36:J36"/>
    <mergeCell ref="B37:D37"/>
    <mergeCell ref="G37:H37"/>
    <mergeCell ref="A38:A40"/>
    <mergeCell ref="B38:F38"/>
    <mergeCell ref="H38:H40"/>
    <mergeCell ref="J38:J40"/>
    <mergeCell ref="B39:F39"/>
    <mergeCell ref="B32:E32"/>
    <mergeCell ref="F32:G32"/>
    <mergeCell ref="H32:J32"/>
    <mergeCell ref="B33:E33"/>
    <mergeCell ref="F33:G33"/>
    <mergeCell ref="H33:J33"/>
    <mergeCell ref="F28:G28"/>
    <mergeCell ref="H28:J28"/>
    <mergeCell ref="B29:G29"/>
    <mergeCell ref="H29:J29"/>
    <mergeCell ref="B30:E30"/>
    <mergeCell ref="F30:G30"/>
    <mergeCell ref="H30:J30"/>
    <mergeCell ref="B24:G24"/>
    <mergeCell ref="H24:J24"/>
    <mergeCell ref="B31:E31"/>
    <mergeCell ref="F31:G31"/>
    <mergeCell ref="H31:J31"/>
    <mergeCell ref="B26:G26"/>
    <mergeCell ref="H26:J26"/>
    <mergeCell ref="B27:G27"/>
    <mergeCell ref="H27:J27"/>
    <mergeCell ref="B28:E28"/>
    <mergeCell ref="B19:G19"/>
    <mergeCell ref="H19:J19"/>
    <mergeCell ref="B25:G25"/>
    <mergeCell ref="H25:J25"/>
    <mergeCell ref="B21:G21"/>
    <mergeCell ref="H21:J21"/>
    <mergeCell ref="B22:G22"/>
    <mergeCell ref="H22:J22"/>
    <mergeCell ref="B23:G23"/>
    <mergeCell ref="H23:J23"/>
    <mergeCell ref="B17:E17"/>
    <mergeCell ref="F17:G17"/>
    <mergeCell ref="H17:J17"/>
    <mergeCell ref="B18:E18"/>
    <mergeCell ref="F18:G18"/>
    <mergeCell ref="H18:J18"/>
    <mergeCell ref="B13:F13"/>
    <mergeCell ref="H13:J13"/>
    <mergeCell ref="B14:E14"/>
    <mergeCell ref="F14:G14"/>
    <mergeCell ref="H14:J14"/>
    <mergeCell ref="B20:G20"/>
    <mergeCell ref="H20:J20"/>
    <mergeCell ref="B16:E16"/>
    <mergeCell ref="F16:G16"/>
    <mergeCell ref="H16:J16"/>
    <mergeCell ref="B15:E15"/>
    <mergeCell ref="F15:G15"/>
    <mergeCell ref="H15:J15"/>
    <mergeCell ref="J8:J9"/>
    <mergeCell ref="B9:F9"/>
    <mergeCell ref="B10:F10"/>
    <mergeCell ref="B11:F11"/>
    <mergeCell ref="A12:F12"/>
    <mergeCell ref="G12:J12"/>
    <mergeCell ref="A8:A9"/>
    <mergeCell ref="B8:F8"/>
    <mergeCell ref="G8:G9"/>
    <mergeCell ref="H8:H9"/>
    <mergeCell ref="I8:I9"/>
    <mergeCell ref="A1:D3"/>
    <mergeCell ref="A4:D5"/>
    <mergeCell ref="G6:J6"/>
    <mergeCell ref="A7:C7"/>
    <mergeCell ref="G7:H7"/>
  </mergeCells>
  <phoneticPr fontId="55" type="noConversion"/>
  <hyperlinks>
    <hyperlink ref="G4" r:id="rId1"/>
    <hyperlink ref="G5" r:id="rId2"/>
  </hyperlinks>
  <pageMargins left="3.937007874015748E-2" right="3.937007874015748E-2" top="0.19685039370078741" bottom="0" header="0.19685039370078741" footer="0"/>
  <pageSetup paperSize="9" scale="95" fitToHeight="2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64"/>
  <sheetViews>
    <sheetView showGridLines="0" tabSelected="1" zoomScale="80" zoomScaleNormal="80" workbookViewId="0">
      <selection activeCell="M9" sqref="M9"/>
    </sheetView>
  </sheetViews>
  <sheetFormatPr defaultRowHeight="15.75"/>
  <cols>
    <col min="1" max="1" width="3.42578125" style="24" customWidth="1"/>
    <col min="2" max="2" width="9.140625" style="24"/>
    <col min="3" max="3" width="9.140625" style="24" customWidth="1"/>
    <col min="4" max="4" width="25.42578125" style="24" customWidth="1"/>
    <col min="5" max="5" width="9.140625" style="24"/>
    <col min="6" max="6" width="11.42578125" style="24" customWidth="1"/>
    <col min="7" max="7" width="9.140625" style="24"/>
    <col min="8" max="8" width="9.140625" style="47"/>
    <col min="9" max="9" width="10.42578125" style="47" customWidth="1"/>
    <col min="10" max="16384" width="9.140625" style="24"/>
  </cols>
  <sheetData>
    <row r="1" spans="1:21" ht="32.25" customHeight="1">
      <c r="A1" s="214"/>
      <c r="B1" s="214"/>
      <c r="C1" s="214"/>
      <c r="D1" s="214"/>
      <c r="E1" s="333" t="s">
        <v>439</v>
      </c>
      <c r="F1" s="333"/>
      <c r="G1" s="333"/>
      <c r="H1" s="165"/>
      <c r="I1" s="298" t="s">
        <v>27</v>
      </c>
      <c r="J1" s="298"/>
      <c r="T1" s="329"/>
      <c r="U1" s="329"/>
    </row>
    <row r="2" spans="1:21" ht="15" customHeight="1">
      <c r="A2" s="214"/>
      <c r="B2" s="214"/>
      <c r="C2" s="214"/>
      <c r="D2" s="214"/>
      <c r="E2" s="164"/>
      <c r="F2" s="164"/>
      <c r="G2" s="166" t="s">
        <v>31</v>
      </c>
      <c r="H2" s="167"/>
      <c r="I2" s="165"/>
      <c r="S2" s="330"/>
      <c r="T2" s="330"/>
      <c r="U2" s="330"/>
    </row>
    <row r="3" spans="1:21" ht="12.75" customHeight="1">
      <c r="A3" s="214"/>
      <c r="B3" s="214"/>
      <c r="C3" s="214"/>
      <c r="D3" s="214"/>
      <c r="E3" s="164"/>
      <c r="F3" s="164"/>
      <c r="G3" s="168" t="s">
        <v>32</v>
      </c>
      <c r="H3" s="167"/>
      <c r="I3" s="165"/>
      <c r="O3" s="34"/>
      <c r="P3" s="26"/>
      <c r="S3" s="330" t="s">
        <v>440</v>
      </c>
      <c r="T3" s="330"/>
      <c r="U3" s="330"/>
    </row>
    <row r="4" spans="1:21" ht="12.75" customHeight="1">
      <c r="A4" s="105"/>
      <c r="B4" s="105"/>
      <c r="C4" s="105"/>
      <c r="D4" s="105"/>
      <c r="E4" s="164"/>
      <c r="F4" s="164"/>
      <c r="G4" s="168" t="s">
        <v>29</v>
      </c>
      <c r="H4" s="167"/>
      <c r="I4" s="165"/>
      <c r="O4" s="34"/>
      <c r="P4" s="26"/>
      <c r="S4" s="35"/>
      <c r="T4" s="35"/>
      <c r="U4" s="35"/>
    </row>
    <row r="5" spans="1:21" ht="12.75" customHeight="1">
      <c r="A5" s="215" t="s">
        <v>495</v>
      </c>
      <c r="B5" s="215"/>
      <c r="C5" s="215"/>
      <c r="D5" s="215"/>
      <c r="E5" s="164"/>
      <c r="F5" s="164"/>
      <c r="G5" s="207" t="s">
        <v>30</v>
      </c>
      <c r="H5" s="167"/>
      <c r="I5" s="165"/>
      <c r="O5" s="34"/>
      <c r="P5" s="26"/>
      <c r="S5" s="35"/>
      <c r="T5" s="35"/>
      <c r="U5" s="35"/>
    </row>
    <row r="6" spans="1:21" ht="20.25" customHeight="1">
      <c r="A6" s="215"/>
      <c r="B6" s="215"/>
      <c r="C6" s="215"/>
      <c r="D6" s="215"/>
      <c r="E6" s="164"/>
      <c r="F6" s="164"/>
      <c r="G6" s="208" t="s">
        <v>28</v>
      </c>
      <c r="H6" s="167"/>
      <c r="I6" s="165"/>
      <c r="O6" s="34"/>
      <c r="P6" s="26"/>
      <c r="S6" s="35"/>
      <c r="T6" s="35"/>
      <c r="U6" s="35"/>
    </row>
    <row r="7" spans="1:21" ht="95.25" customHeight="1">
      <c r="G7" s="214"/>
      <c r="H7" s="214"/>
      <c r="I7" s="214"/>
    </row>
    <row r="8" spans="1:21" ht="11.25" customHeight="1">
      <c r="G8" s="325" t="s">
        <v>441</v>
      </c>
      <c r="H8" s="325"/>
      <c r="I8" s="325"/>
    </row>
    <row r="9" spans="1:21" ht="90.75" customHeight="1">
      <c r="A9" s="27"/>
      <c r="B9" s="25"/>
      <c r="C9" s="34"/>
      <c r="D9" s="34"/>
      <c r="E9" s="34"/>
      <c r="F9" s="34"/>
      <c r="G9" s="312"/>
      <c r="H9" s="312"/>
      <c r="I9" s="312"/>
    </row>
    <row r="10" spans="1:21" ht="12.75" customHeight="1">
      <c r="A10" s="327"/>
      <c r="B10" s="327"/>
      <c r="C10" s="327"/>
      <c r="D10" s="327"/>
      <c r="E10" s="327"/>
      <c r="F10" s="327"/>
      <c r="G10" s="326" t="s">
        <v>442</v>
      </c>
      <c r="H10" s="326"/>
      <c r="I10" s="326"/>
    </row>
    <row r="11" spans="1:21" ht="24" customHeight="1">
      <c r="A11" s="328"/>
      <c r="B11" s="246" t="s">
        <v>481</v>
      </c>
      <c r="C11" s="246"/>
      <c r="D11" s="246"/>
      <c r="E11" s="246"/>
      <c r="F11" s="246"/>
      <c r="G11" s="49"/>
      <c r="H11" s="212" t="s">
        <v>488</v>
      </c>
      <c r="I11" s="212" t="s">
        <v>489</v>
      </c>
    </row>
    <row r="12" spans="1:21" ht="12.75" customHeight="1">
      <c r="A12" s="328"/>
      <c r="B12" s="246" t="s">
        <v>443</v>
      </c>
      <c r="C12" s="246"/>
      <c r="D12" s="246"/>
      <c r="E12" s="246"/>
      <c r="F12" s="246"/>
      <c r="G12" s="49"/>
      <c r="H12" s="263"/>
      <c r="I12" s="263"/>
    </row>
    <row r="13" spans="1:21">
      <c r="A13" s="33"/>
      <c r="B13" s="269"/>
      <c r="C13" s="269"/>
      <c r="D13" s="269"/>
      <c r="E13" s="269"/>
      <c r="F13" s="269"/>
      <c r="H13" s="133">
        <f ca="1">'Бланк заказа Cedral 2021'!F18</f>
        <v>1154</v>
      </c>
      <c r="I13" s="106">
        <f>H13/0.684</f>
        <v>1687.1345029239765</v>
      </c>
      <c r="M13" s="105"/>
      <c r="N13" s="105"/>
    </row>
    <row r="14" spans="1:21" ht="23.25" customHeight="1">
      <c r="A14" s="261"/>
      <c r="B14" s="246" t="s">
        <v>482</v>
      </c>
      <c r="C14" s="246"/>
      <c r="D14" s="246"/>
      <c r="E14" s="246"/>
      <c r="F14" s="246"/>
      <c r="G14" s="48"/>
      <c r="H14" s="263" t="s">
        <v>488</v>
      </c>
      <c r="I14" s="321" t="s">
        <v>489</v>
      </c>
      <c r="M14" s="105"/>
      <c r="N14" s="105"/>
    </row>
    <row r="15" spans="1:21" ht="12.75" customHeight="1">
      <c r="A15" s="261"/>
      <c r="B15" s="246" t="s">
        <v>443</v>
      </c>
      <c r="C15" s="246"/>
      <c r="D15" s="246"/>
      <c r="E15" s="246"/>
      <c r="F15" s="246"/>
      <c r="G15" s="48"/>
      <c r="H15" s="263"/>
      <c r="I15" s="321"/>
    </row>
    <row r="16" spans="1:21">
      <c r="A16" s="33"/>
      <c r="B16" s="269"/>
      <c r="C16" s="269"/>
      <c r="D16" s="269"/>
      <c r="E16" s="269"/>
      <c r="F16" s="269"/>
      <c r="H16" s="133">
        <f ca="1">'Бланк заказа Cedral 2021'!F50</f>
        <v>1381</v>
      </c>
      <c r="I16" s="106">
        <f>H16/0.684</f>
        <v>2019.0058479532163</v>
      </c>
      <c r="K16"/>
      <c r="N16"/>
    </row>
    <row r="17" spans="1:18" ht="13.5" customHeight="1">
      <c r="A17" s="246" t="s">
        <v>444</v>
      </c>
      <c r="B17" s="246"/>
      <c r="C17" s="246"/>
      <c r="D17" s="246"/>
      <c r="E17" s="246"/>
      <c r="F17" s="246"/>
      <c r="G17" s="263" t="s">
        <v>488</v>
      </c>
      <c r="H17" s="263"/>
      <c r="I17" s="263"/>
      <c r="M17"/>
      <c r="O17"/>
    </row>
    <row r="18" spans="1:18" ht="90" customHeight="1">
      <c r="A18" s="29"/>
      <c r="B18" s="324"/>
      <c r="C18" s="324"/>
      <c r="D18" s="324"/>
      <c r="E18" s="324"/>
      <c r="F18" s="331" t="s">
        <v>464</v>
      </c>
      <c r="G18" s="332"/>
      <c r="H18" s="313">
        <f ca="1">'Бланк заказа Cedral 2021'!F158</f>
        <v>1208</v>
      </c>
      <c r="I18" s="313"/>
      <c r="Q18"/>
    </row>
    <row r="19" spans="1:18" ht="12.75" customHeight="1">
      <c r="A19" s="44"/>
      <c r="B19" s="299" t="s">
        <v>445</v>
      </c>
      <c r="C19" s="299"/>
      <c r="D19" s="299"/>
      <c r="E19" s="299"/>
      <c r="F19" s="299"/>
      <c r="G19" s="299"/>
      <c r="H19" s="323"/>
      <c r="I19" s="323"/>
      <c r="N19"/>
    </row>
    <row r="20" spans="1:18" ht="90" customHeight="1">
      <c r="A20" s="38"/>
      <c r="B20" s="322"/>
      <c r="C20" s="322"/>
      <c r="D20" s="322"/>
      <c r="E20" s="322"/>
      <c r="F20" s="331" t="s">
        <v>465</v>
      </c>
      <c r="G20" s="332"/>
      <c r="H20" s="313">
        <f ca="1">'Бланк заказа Cedral 2021'!F253</f>
        <v>2289</v>
      </c>
      <c r="I20" s="313"/>
      <c r="K20"/>
    </row>
    <row r="21" spans="1:18" ht="12.75" customHeight="1">
      <c r="A21" s="44"/>
      <c r="B21" s="299" t="s">
        <v>446</v>
      </c>
      <c r="C21" s="299"/>
      <c r="D21" s="299"/>
      <c r="E21" s="299"/>
      <c r="F21" s="299"/>
      <c r="G21" s="299"/>
      <c r="H21" s="134"/>
      <c r="I21" s="135"/>
    </row>
    <row r="22" spans="1:18" s="39" customFormat="1" ht="90" customHeight="1">
      <c r="A22" s="40"/>
      <c r="B22" s="300"/>
      <c r="C22" s="300"/>
      <c r="D22" s="300"/>
      <c r="E22" s="300"/>
      <c r="F22" s="305" t="s">
        <v>463</v>
      </c>
      <c r="G22" s="306"/>
      <c r="H22" s="237">
        <f ca="1">'Бланк заказа Cedral 2021'!F222</f>
        <v>2289</v>
      </c>
      <c r="I22" s="237"/>
      <c r="L22" s="15"/>
      <c r="N22"/>
      <c r="O22" s="15"/>
      <c r="R22" s="15"/>
    </row>
    <row r="23" spans="1:18" s="39" customFormat="1" ht="12.75" customHeight="1">
      <c r="A23" s="44"/>
      <c r="B23" s="299" t="s">
        <v>447</v>
      </c>
      <c r="C23" s="299"/>
      <c r="D23" s="299"/>
      <c r="E23" s="299"/>
      <c r="F23" s="299"/>
      <c r="G23" s="299"/>
      <c r="H23" s="136"/>
      <c r="I23" s="137"/>
    </row>
    <row r="24" spans="1:18" s="39" customFormat="1" ht="90.75" customHeight="1">
      <c r="A24" s="41"/>
      <c r="B24" s="300"/>
      <c r="C24" s="300"/>
      <c r="D24" s="300"/>
      <c r="E24" s="300"/>
      <c r="F24" s="305" t="s">
        <v>463</v>
      </c>
      <c r="G24" s="306"/>
      <c r="H24" s="237">
        <f ca="1">'Бланк заказа Cedral 2021'!F191</f>
        <v>2289</v>
      </c>
      <c r="I24" s="237"/>
      <c r="P24" s="15"/>
    </row>
    <row r="25" spans="1:18" s="39" customFormat="1" ht="12.75" customHeight="1">
      <c r="A25" s="44"/>
      <c r="B25" s="299" t="s">
        <v>448</v>
      </c>
      <c r="C25" s="299"/>
      <c r="D25" s="299"/>
      <c r="E25" s="299"/>
      <c r="F25" s="299"/>
      <c r="G25" s="299"/>
      <c r="H25" s="136"/>
      <c r="I25" s="137"/>
    </row>
    <row r="26" spans="1:18" s="39" customFormat="1" ht="90" customHeight="1">
      <c r="A26" s="41"/>
      <c r="B26" s="300"/>
      <c r="C26" s="300"/>
      <c r="D26" s="300"/>
      <c r="E26" s="300"/>
      <c r="F26" s="305" t="s">
        <v>463</v>
      </c>
      <c r="G26" s="306"/>
      <c r="H26" s="237">
        <f ca="1">'Бланк заказа Cedral 2021'!F160</f>
        <v>1718</v>
      </c>
      <c r="I26" s="237"/>
      <c r="N26"/>
    </row>
    <row r="27" spans="1:18" s="39" customFormat="1" ht="12.75" customHeight="1">
      <c r="A27" s="44"/>
      <c r="B27" s="299" t="s">
        <v>449</v>
      </c>
      <c r="C27" s="299"/>
      <c r="D27" s="299"/>
      <c r="E27" s="299"/>
      <c r="F27" s="62"/>
      <c r="G27" s="62"/>
      <c r="H27" s="136"/>
      <c r="I27" s="137"/>
    </row>
    <row r="28" spans="1:18" s="39" customFormat="1" ht="90" customHeight="1">
      <c r="A28" s="41"/>
      <c r="B28" s="300"/>
      <c r="C28" s="300"/>
      <c r="D28" s="300"/>
      <c r="E28" s="300"/>
      <c r="F28" s="305" t="s">
        <v>462</v>
      </c>
      <c r="G28" s="306"/>
      <c r="H28" s="237">
        <f ca="1">'Бланк заказа Cedral 2021'!F284</f>
        <v>1653</v>
      </c>
      <c r="I28" s="237"/>
    </row>
    <row r="29" spans="1:18" s="39" customFormat="1" ht="12.75" customHeight="1">
      <c r="A29" s="44"/>
      <c r="B29" s="299" t="s">
        <v>267</v>
      </c>
      <c r="C29" s="299"/>
      <c r="D29" s="299"/>
      <c r="E29" s="299"/>
      <c r="F29" s="299"/>
      <c r="G29" s="299"/>
      <c r="H29" s="136"/>
      <c r="I29" s="137"/>
    </row>
    <row r="30" spans="1:18" s="39" customFormat="1" ht="90" customHeight="1">
      <c r="A30" s="41"/>
      <c r="B30" s="300"/>
      <c r="C30" s="300"/>
      <c r="D30" s="300"/>
      <c r="E30" s="300"/>
      <c r="F30" s="305" t="s">
        <v>461</v>
      </c>
      <c r="G30" s="306"/>
      <c r="H30" s="237">
        <f ca="1">'Бланк заказа Cedral 2021'!F157</f>
        <v>1073</v>
      </c>
      <c r="I30" s="237"/>
      <c r="L30"/>
      <c r="M30"/>
    </row>
    <row r="31" spans="1:18" s="39" customFormat="1" ht="12.75" customHeight="1">
      <c r="A31" s="44"/>
      <c r="B31" s="299" t="s">
        <v>475</v>
      </c>
      <c r="C31" s="299"/>
      <c r="D31" s="299"/>
      <c r="E31" s="299"/>
      <c r="F31" s="299"/>
      <c r="G31" s="299"/>
      <c r="H31" s="136"/>
      <c r="I31" s="137"/>
    </row>
    <row r="32" spans="1:18" s="39" customFormat="1" ht="87" customHeight="1">
      <c r="A32" s="41"/>
      <c r="B32" s="300"/>
      <c r="C32" s="300"/>
      <c r="D32" s="300"/>
      <c r="E32" s="300"/>
      <c r="F32" s="305" t="s">
        <v>460</v>
      </c>
      <c r="G32" s="306"/>
      <c r="H32" s="237">
        <f ca="1">'Бланк заказа Cedral 2021'!F156</f>
        <v>689</v>
      </c>
      <c r="I32" s="237"/>
    </row>
    <row r="33" spans="1:14" s="39" customFormat="1" ht="12.75" customHeight="1">
      <c r="A33" s="44"/>
      <c r="B33" s="299" t="s">
        <v>476</v>
      </c>
      <c r="C33" s="299"/>
      <c r="D33" s="299"/>
      <c r="E33" s="299"/>
      <c r="F33" s="62"/>
      <c r="G33" s="62"/>
      <c r="H33" s="136"/>
      <c r="I33" s="137"/>
    </row>
    <row r="34" spans="1:14" s="39" customFormat="1" ht="87" customHeight="1">
      <c r="A34" s="41"/>
      <c r="B34" s="300"/>
      <c r="C34" s="300"/>
      <c r="D34" s="300"/>
      <c r="E34" s="300"/>
      <c r="F34" s="305" t="s">
        <v>522</v>
      </c>
      <c r="G34" s="306"/>
      <c r="H34" s="237">
        <f ca="1">'Бланк заказа Cedral 2021'!F119</f>
        <v>1908</v>
      </c>
      <c r="I34" s="237"/>
      <c r="N34"/>
    </row>
    <row r="35" spans="1:14" s="39" customFormat="1" ht="12.75" customHeight="1">
      <c r="A35" s="44"/>
      <c r="B35" s="299" t="s">
        <v>523</v>
      </c>
      <c r="C35" s="299"/>
      <c r="D35" s="299"/>
      <c r="E35" s="299"/>
      <c r="F35" s="299"/>
      <c r="G35" s="299"/>
      <c r="H35" s="136"/>
      <c r="I35" s="137"/>
    </row>
    <row r="36" spans="1:14" s="39" customFormat="1" ht="87" customHeight="1">
      <c r="A36" s="42"/>
      <c r="B36" s="320"/>
      <c r="C36" s="320"/>
      <c r="D36" s="320"/>
      <c r="E36" s="320"/>
      <c r="F36" s="305" t="s">
        <v>504</v>
      </c>
      <c r="G36" s="306"/>
      <c r="H36" s="237">
        <f ca="1">'Бланк заказа Cedral 2021'!F122</f>
        <v>1908</v>
      </c>
      <c r="I36" s="237"/>
      <c r="M36"/>
    </row>
    <row r="37" spans="1:14" s="39" customFormat="1" ht="16.149999999999999" customHeight="1">
      <c r="A37" s="44"/>
      <c r="B37" s="299" t="s">
        <v>480</v>
      </c>
      <c r="C37" s="299"/>
      <c r="D37" s="299"/>
      <c r="E37" s="299"/>
      <c r="F37" s="299"/>
      <c r="G37" s="299"/>
      <c r="H37" s="134"/>
      <c r="I37" s="134"/>
      <c r="M37"/>
    </row>
    <row r="38" spans="1:14" s="39" customFormat="1" ht="88.15" customHeight="1">
      <c r="A38" s="42"/>
      <c r="B38" s="42"/>
      <c r="C38" s="42"/>
      <c r="D38" s="42"/>
      <c r="E38" s="42"/>
      <c r="F38" s="305" t="str">
        <f ca="1">'Бланк заказа Cedral 2021'!B613</f>
        <v>Винт TM HARDWEX HWX1-GF-SP-4.2x38мм ( в дерево)(200 шт.)</v>
      </c>
      <c r="G38" s="306"/>
      <c r="H38" s="237">
        <f ca="1">'Бланк заказа Cedral 2021'!F613</f>
        <v>580</v>
      </c>
      <c r="I38" s="237"/>
      <c r="M38"/>
    </row>
    <row r="39" spans="1:14" s="39" customFormat="1" ht="16.149999999999999" customHeight="1">
      <c r="A39" s="44"/>
      <c r="B39" s="341" t="s">
        <v>25</v>
      </c>
      <c r="C39" s="341"/>
      <c r="D39" s="341"/>
      <c r="E39" s="341"/>
      <c r="F39" s="341"/>
      <c r="G39" s="341"/>
      <c r="H39" s="134"/>
      <c r="I39" s="134"/>
      <c r="M39"/>
    </row>
    <row r="40" spans="1:14" s="39" customFormat="1" ht="88.15" customHeight="1">
      <c r="A40" s="52"/>
      <c r="B40" s="320"/>
      <c r="C40" s="320"/>
      <c r="D40" s="320"/>
      <c r="E40" s="320"/>
      <c r="F40" s="331" t="str">
        <f ca="1">'Бланк заказа Cedral 2021'!B120</f>
        <v>Саморезы по дереву 200 шт./уп., пр-во "Граббер", 4.2 x 38 mm  (углеродистая сталь с антикорозийным покрытием) Тайвань</v>
      </c>
      <c r="G40" s="331"/>
      <c r="H40" s="313">
        <f ca="1">'Бланк заказа Cedral 2021'!F120</f>
        <v>994</v>
      </c>
      <c r="I40" s="313"/>
      <c r="M40"/>
    </row>
    <row r="41" spans="1:14" s="39" customFormat="1" ht="24.75" customHeight="1">
      <c r="A41" s="340" t="s">
        <v>498</v>
      </c>
      <c r="B41" s="340"/>
      <c r="C41" s="340"/>
      <c r="D41" s="340"/>
      <c r="E41" s="340"/>
      <c r="F41" s="340"/>
      <c r="G41" s="66"/>
      <c r="H41" s="134"/>
      <c r="I41" s="134"/>
      <c r="M41"/>
    </row>
    <row r="42" spans="1:14" s="39" customFormat="1" ht="87" customHeight="1">
      <c r="A42" s="52"/>
      <c r="B42" s="126"/>
      <c r="C42" s="126"/>
      <c r="D42" s="126"/>
      <c r="E42" s="126"/>
      <c r="F42" s="331" t="str">
        <f ca="1">'Бланк заказа Cedral 2021'!B121</f>
        <v xml:space="preserve">Саморезы по металлу 200 шт./уп., пр-во "Граббер", 4.2 x 32 mm (углеродистая сталь с антикорозийным покрытием) Тайвань </v>
      </c>
      <c r="G42" s="331"/>
      <c r="H42" s="313">
        <f ca="1">'Бланк заказа Cedral 2021'!F121</f>
        <v>1653</v>
      </c>
      <c r="I42" s="313"/>
      <c r="M42"/>
    </row>
    <row r="43" spans="1:14" s="39" customFormat="1" ht="22.5" customHeight="1">
      <c r="A43" s="340" t="s">
        <v>499</v>
      </c>
      <c r="B43" s="340"/>
      <c r="C43" s="340"/>
      <c r="D43" s="340"/>
      <c r="E43" s="340"/>
      <c r="F43" s="340"/>
      <c r="G43" s="66"/>
      <c r="H43" s="138"/>
      <c r="I43" s="139"/>
    </row>
    <row r="44" spans="1:14" ht="90" customHeight="1">
      <c r="A44" s="37"/>
      <c r="B44" s="304"/>
      <c r="C44" s="304"/>
      <c r="D44" s="304"/>
      <c r="E44" s="304"/>
      <c r="F44" s="305" t="s">
        <v>466</v>
      </c>
      <c r="G44" s="306"/>
      <c r="H44" s="237">
        <f ca="1">'Бланк заказа Cedral 2021'!F87</f>
        <v>1590</v>
      </c>
      <c r="I44" s="237"/>
      <c r="K44"/>
    </row>
    <row r="45" spans="1:14" s="39" customFormat="1" ht="12.75" customHeight="1">
      <c r="A45" s="44"/>
      <c r="B45" s="299" t="s">
        <v>473</v>
      </c>
      <c r="C45" s="299"/>
      <c r="D45" s="299"/>
      <c r="E45" s="299"/>
      <c r="F45" s="299"/>
      <c r="G45" s="299"/>
      <c r="H45" s="136"/>
      <c r="I45" s="137"/>
    </row>
    <row r="46" spans="1:14" s="39" customFormat="1" ht="90" customHeight="1">
      <c r="A46" s="41"/>
      <c r="B46" s="300"/>
      <c r="C46" s="300"/>
      <c r="D46" s="300"/>
      <c r="E46" s="300"/>
      <c r="F46" s="319" t="s">
        <v>467</v>
      </c>
      <c r="G46" s="319"/>
      <c r="H46" s="237">
        <f ca="1">'Бланк заказа Cedral 2021'!F84</f>
        <v>8580</v>
      </c>
      <c r="I46" s="237"/>
    </row>
    <row r="47" spans="1:14" s="56" customFormat="1">
      <c r="A47" s="55"/>
      <c r="B47" s="299" t="s">
        <v>144</v>
      </c>
      <c r="C47" s="299"/>
      <c r="D47" s="299"/>
      <c r="E47" s="299"/>
      <c r="F47" s="299"/>
      <c r="G47" s="299"/>
      <c r="H47" s="136"/>
      <c r="I47" s="137"/>
    </row>
    <row r="48" spans="1:14" s="39" customFormat="1" ht="90" customHeight="1">
      <c r="A48" s="41"/>
      <c r="B48" s="300"/>
      <c r="C48" s="300"/>
      <c r="D48" s="300"/>
      <c r="E48" s="300"/>
      <c r="F48" s="301" t="s">
        <v>468</v>
      </c>
      <c r="G48" s="301"/>
      <c r="H48" s="237">
        <f ca="1">'Бланк заказа Cedral 2021'!F82</f>
        <v>1651</v>
      </c>
      <c r="I48" s="237"/>
      <c r="L48" s="15"/>
    </row>
    <row r="49" spans="1:12" ht="12.75" customHeight="1">
      <c r="A49" s="44"/>
      <c r="B49" s="299" t="s">
        <v>474</v>
      </c>
      <c r="C49" s="299"/>
      <c r="D49" s="299"/>
      <c r="E49" s="299"/>
      <c r="F49" s="62"/>
      <c r="G49" s="62"/>
      <c r="H49" s="134"/>
      <c r="I49" s="135"/>
    </row>
    <row r="50" spans="1:12" s="39" customFormat="1" ht="90" customHeight="1">
      <c r="A50" s="41"/>
      <c r="B50" s="300"/>
      <c r="C50" s="300"/>
      <c r="D50" s="300"/>
      <c r="E50" s="300"/>
      <c r="F50" s="301" t="s">
        <v>468</v>
      </c>
      <c r="G50" s="301"/>
      <c r="H50" s="237">
        <f ca="1">'Бланк заказа Cedral 2021'!F83</f>
        <v>2204</v>
      </c>
      <c r="I50" s="237"/>
      <c r="L50" s="15"/>
    </row>
    <row r="51" spans="1:12" ht="12.75" customHeight="1">
      <c r="A51" s="44"/>
      <c r="B51" s="299" t="s">
        <v>603</v>
      </c>
      <c r="C51" s="299"/>
      <c r="D51" s="299"/>
      <c r="E51" s="299"/>
      <c r="F51" s="62"/>
      <c r="G51" s="62"/>
      <c r="H51" s="134"/>
      <c r="I51" s="135"/>
    </row>
    <row r="52" spans="1:12" s="39" customFormat="1" ht="90.75" customHeight="1">
      <c r="A52" s="54"/>
      <c r="B52" s="300"/>
      <c r="C52" s="300"/>
      <c r="D52" s="300"/>
      <c r="E52" s="300"/>
      <c r="F52" s="338" t="s">
        <v>459</v>
      </c>
      <c r="G52" s="338"/>
      <c r="H52" s="344">
        <f ca="1">'Бланк заказа Cedral 2021'!F85</f>
        <v>22152</v>
      </c>
      <c r="I52" s="344"/>
    </row>
    <row r="53" spans="1:12" s="39" customFormat="1" ht="12" customHeight="1">
      <c r="A53" s="44"/>
      <c r="B53" s="299" t="s">
        <v>145</v>
      </c>
      <c r="C53" s="299"/>
      <c r="D53" s="299"/>
      <c r="E53" s="299"/>
      <c r="F53" s="299"/>
      <c r="G53" s="299"/>
      <c r="H53" s="136"/>
      <c r="I53" s="137"/>
    </row>
    <row r="54" spans="1:12" s="39" customFormat="1" ht="12" customHeight="1">
      <c r="A54" s="45"/>
      <c r="B54" s="46"/>
      <c r="C54" s="46"/>
      <c r="D54" s="46"/>
      <c r="E54" s="46"/>
      <c r="F54" s="46"/>
      <c r="G54" s="46"/>
      <c r="H54" s="60"/>
      <c r="I54" s="58"/>
    </row>
    <row r="55" spans="1:12" s="39" customFormat="1" ht="12" customHeight="1">
      <c r="A55" s="45"/>
      <c r="B55" s="46"/>
      <c r="C55" s="46"/>
      <c r="D55" s="46"/>
      <c r="E55" s="46"/>
      <c r="F55" s="46"/>
      <c r="G55" s="46"/>
      <c r="H55" s="60"/>
      <c r="I55" s="58"/>
    </row>
    <row r="57" spans="1:12" s="39" customFormat="1" ht="12" customHeight="1">
      <c r="A57" s="43"/>
      <c r="B57" s="302" t="s">
        <v>483</v>
      </c>
      <c r="C57" s="302"/>
      <c r="D57" s="302"/>
      <c r="E57" s="302"/>
      <c r="F57" s="302"/>
      <c r="G57" s="302"/>
      <c r="H57" s="60"/>
      <c r="I57" s="58"/>
    </row>
    <row r="58" spans="1:12" s="39" customFormat="1" ht="12" customHeight="1">
      <c r="A58" s="45"/>
      <c r="B58" s="46"/>
      <c r="C58" s="46"/>
      <c r="D58" s="46"/>
      <c r="E58" s="46"/>
      <c r="F58" s="46"/>
      <c r="G58" s="46"/>
      <c r="H58" s="60"/>
      <c r="I58" s="58"/>
    </row>
    <row r="59" spans="1:12" s="39" customFormat="1" ht="12" customHeight="1">
      <c r="A59" s="45"/>
      <c r="B59" s="46"/>
      <c r="C59" s="46"/>
      <c r="D59" s="46"/>
      <c r="E59" s="46"/>
      <c r="F59" s="46"/>
      <c r="G59" s="46"/>
      <c r="H59" s="60"/>
      <c r="I59" s="58"/>
    </row>
    <row r="60" spans="1:12" s="39" customFormat="1" ht="12" customHeight="1">
      <c r="A60" s="45"/>
      <c r="B60" s="46"/>
      <c r="C60" s="46"/>
      <c r="D60" s="46"/>
      <c r="E60" s="46"/>
      <c r="F60" s="46"/>
      <c r="G60" s="46"/>
      <c r="H60" s="60"/>
      <c r="I60" s="58"/>
    </row>
    <row r="61" spans="1:12" s="39" customFormat="1" ht="12" customHeight="1">
      <c r="A61" s="45"/>
      <c r="B61" s="46"/>
      <c r="C61" s="46"/>
      <c r="D61" s="46"/>
      <c r="E61" s="46"/>
      <c r="F61" s="46"/>
      <c r="G61" s="46"/>
      <c r="H61" s="60"/>
      <c r="I61" s="58"/>
    </row>
    <row r="62" spans="1:12" s="39" customFormat="1" ht="12" customHeight="1">
      <c r="A62" s="45"/>
      <c r="B62" s="46"/>
      <c r="C62" s="46"/>
      <c r="D62" s="46"/>
      <c r="E62" s="46"/>
      <c r="F62" s="46"/>
      <c r="G62" s="46"/>
      <c r="H62" s="60"/>
      <c r="I62" s="58"/>
    </row>
    <row r="63" spans="1:12" s="39" customFormat="1" ht="12" customHeight="1">
      <c r="A63" s="45"/>
      <c r="B63" s="46"/>
      <c r="C63" s="46"/>
      <c r="D63" s="46"/>
      <c r="E63" s="46"/>
      <c r="F63" s="46"/>
      <c r="G63" s="46"/>
      <c r="H63" s="60"/>
      <c r="I63" s="58"/>
    </row>
    <row r="64" spans="1:12" s="39" customFormat="1" ht="12" customHeight="1">
      <c r="A64" s="45"/>
      <c r="B64" s="46"/>
      <c r="C64" s="46"/>
      <c r="D64" s="46"/>
      <c r="E64" s="46"/>
      <c r="F64" s="46"/>
      <c r="G64" s="46"/>
      <c r="H64" s="60"/>
      <c r="I64" s="58"/>
    </row>
    <row r="65" spans="1:9" s="39" customFormat="1" ht="12" customHeight="1">
      <c r="A65" s="45"/>
      <c r="B65" s="46"/>
      <c r="C65" s="46"/>
      <c r="D65" s="46"/>
      <c r="E65" s="46"/>
      <c r="F65" s="46"/>
      <c r="G65" s="46"/>
      <c r="H65" s="60"/>
      <c r="I65" s="58"/>
    </row>
    <row r="66" spans="1:9" s="39" customFormat="1" ht="12" customHeight="1">
      <c r="A66" s="45"/>
      <c r="B66" s="46"/>
      <c r="C66" s="46"/>
      <c r="D66" s="46"/>
      <c r="E66" s="46"/>
      <c r="F66" s="46"/>
      <c r="G66" s="46"/>
      <c r="H66" s="60"/>
      <c r="I66" s="58"/>
    </row>
    <row r="67" spans="1:9" s="39" customFormat="1" ht="12" customHeight="1">
      <c r="A67" s="45"/>
      <c r="B67" s="46"/>
      <c r="C67" s="46"/>
      <c r="D67" s="46"/>
      <c r="E67" s="46"/>
      <c r="F67" s="46"/>
      <c r="G67" s="46"/>
      <c r="H67" s="60"/>
      <c r="I67" s="58"/>
    </row>
    <row r="68" spans="1:9" s="39" customFormat="1" ht="12" customHeight="1">
      <c r="A68" s="45"/>
      <c r="B68" s="46"/>
      <c r="C68" s="46"/>
      <c r="D68" s="46"/>
      <c r="E68" s="46"/>
      <c r="F68" s="46"/>
      <c r="G68" s="46"/>
      <c r="H68" s="60"/>
      <c r="I68" s="58"/>
    </row>
    <row r="69" spans="1:9" s="39" customFormat="1" ht="12" customHeight="1">
      <c r="A69" s="45"/>
      <c r="B69" s="46"/>
      <c r="C69" s="46"/>
      <c r="D69" s="46"/>
      <c r="E69" s="46"/>
      <c r="F69" s="46"/>
      <c r="G69" s="46"/>
      <c r="H69" s="60"/>
      <c r="I69" s="58"/>
    </row>
    <row r="70" spans="1:9" s="39" customFormat="1" ht="12" customHeight="1">
      <c r="A70" s="45"/>
      <c r="B70" s="46"/>
      <c r="C70" s="46"/>
      <c r="D70" s="46"/>
      <c r="E70" s="46"/>
      <c r="F70" s="46"/>
      <c r="G70" s="46"/>
      <c r="H70" s="60"/>
      <c r="I70" s="58"/>
    </row>
    <row r="71" spans="1:9" s="39" customFormat="1" ht="12" customHeight="1">
      <c r="A71" s="45"/>
      <c r="B71" s="46"/>
      <c r="C71" s="46"/>
      <c r="D71" s="46"/>
      <c r="E71" s="46"/>
      <c r="F71" s="46"/>
      <c r="G71" s="46"/>
      <c r="H71" s="60"/>
      <c r="I71" s="58"/>
    </row>
    <row r="72" spans="1:9" s="39" customFormat="1" ht="12" customHeight="1">
      <c r="A72" s="45"/>
      <c r="B72" s="46"/>
      <c r="C72" s="46"/>
      <c r="D72" s="46"/>
      <c r="E72" s="46"/>
      <c r="F72" s="46"/>
      <c r="G72" s="46"/>
      <c r="H72" s="60"/>
      <c r="I72" s="58"/>
    </row>
    <row r="73" spans="1:9" s="39" customFormat="1" ht="12" customHeight="1">
      <c r="A73" s="45"/>
      <c r="B73" s="46"/>
      <c r="C73" s="46"/>
      <c r="D73" s="46"/>
      <c r="E73" s="46"/>
      <c r="F73" s="46"/>
      <c r="G73" s="46"/>
      <c r="H73" s="60"/>
      <c r="I73" s="58"/>
    </row>
    <row r="74" spans="1:9" s="39" customFormat="1" ht="12" customHeight="1">
      <c r="A74" s="45"/>
      <c r="B74" s="46"/>
      <c r="C74" s="46"/>
      <c r="D74" s="46"/>
      <c r="E74" s="46"/>
      <c r="F74" s="46"/>
      <c r="G74" s="46"/>
      <c r="H74" s="60"/>
      <c r="I74" s="58"/>
    </row>
    <row r="75" spans="1:9" s="39" customFormat="1" ht="12" customHeight="1">
      <c r="A75" s="45"/>
      <c r="B75" s="46"/>
      <c r="C75" s="46"/>
      <c r="D75" s="46"/>
      <c r="E75" s="46"/>
      <c r="F75" s="46"/>
      <c r="G75" s="46"/>
      <c r="H75" s="60"/>
      <c r="I75" s="58"/>
    </row>
    <row r="76" spans="1:9" ht="12.75">
      <c r="H76" s="24"/>
      <c r="I76" s="24"/>
    </row>
    <row r="77" spans="1:9" ht="12.75">
      <c r="H77" s="24"/>
      <c r="I77" s="24"/>
    </row>
    <row r="78" spans="1:9" ht="12.75">
      <c r="H78" s="24"/>
      <c r="I78" s="24"/>
    </row>
    <row r="79" spans="1:9" ht="12.75">
      <c r="H79" s="24"/>
      <c r="I79" s="24"/>
    </row>
    <row r="80" spans="1:9" ht="12.75">
      <c r="H80" s="24"/>
      <c r="I80" s="24"/>
    </row>
    <row r="81" spans="1:18" ht="12.75">
      <c r="H81" s="24"/>
      <c r="I81" s="24"/>
    </row>
    <row r="82" spans="1:18" ht="12.75">
      <c r="H82" s="24"/>
      <c r="I82" s="24"/>
    </row>
    <row r="83" spans="1:18" ht="12.75">
      <c r="H83" s="24"/>
      <c r="I83" s="24"/>
    </row>
    <row r="84" spans="1:18" ht="12.75">
      <c r="H84" s="24"/>
      <c r="I84" s="24"/>
    </row>
    <row r="85" spans="1:18" ht="12.75">
      <c r="H85" s="24"/>
      <c r="I85" s="24"/>
    </row>
    <row r="86" spans="1:18" ht="12.75">
      <c r="H86" s="24"/>
      <c r="I86" s="24"/>
    </row>
    <row r="87" spans="1:18" ht="12.75">
      <c r="H87" s="24"/>
      <c r="I87" s="24"/>
    </row>
    <row r="88" spans="1:18" ht="12.75">
      <c r="H88" s="24"/>
      <c r="I88" s="24"/>
    </row>
    <row r="89" spans="1:18" ht="12.75">
      <c r="H89" s="24"/>
      <c r="I89" s="24"/>
    </row>
    <row r="90" spans="1:18" ht="12.75">
      <c r="H90" s="24"/>
      <c r="I90" s="24"/>
    </row>
    <row r="91" spans="1:18" ht="12.75">
      <c r="H91" s="24"/>
      <c r="I91" s="24"/>
    </row>
    <row r="92" spans="1:18" ht="12.75">
      <c r="H92" s="24"/>
      <c r="I92" s="24"/>
    </row>
    <row r="93" spans="1:18" s="64" customFormat="1"/>
    <row r="94" spans="1:18" ht="51.75" customHeight="1">
      <c r="A94" s="257" t="s">
        <v>431</v>
      </c>
      <c r="B94" s="257"/>
      <c r="C94" s="257"/>
      <c r="D94" s="257"/>
      <c r="E94" s="257"/>
      <c r="F94" s="257"/>
      <c r="G94" s="214"/>
      <c r="H94" s="214"/>
      <c r="I94" s="214"/>
      <c r="M94" s="61"/>
    </row>
    <row r="95" spans="1:18" ht="95.25" customHeight="1">
      <c r="A95" s="33"/>
      <c r="B95" s="32"/>
      <c r="C95" s="32"/>
      <c r="D95" s="32"/>
      <c r="E95" s="32"/>
      <c r="F95" s="27"/>
      <c r="G95" s="214"/>
      <c r="H95" s="214"/>
      <c r="I95" s="214"/>
    </row>
    <row r="96" spans="1:18" ht="12.75">
      <c r="A96" s="33"/>
      <c r="B96" s="32"/>
      <c r="C96" s="32"/>
      <c r="D96" s="32"/>
      <c r="E96" s="32"/>
      <c r="F96" s="27"/>
      <c r="G96" s="339" t="s">
        <v>450</v>
      </c>
      <c r="H96" s="339"/>
      <c r="I96" s="339"/>
      <c r="L96" s="39"/>
      <c r="M96" s="39"/>
      <c r="N96" s="39"/>
      <c r="O96" s="39"/>
      <c r="P96" s="39"/>
      <c r="Q96" s="39"/>
      <c r="R96" s="39"/>
    </row>
    <row r="97" spans="1:18" ht="95.25" customHeight="1">
      <c r="A97" s="33"/>
      <c r="B97" s="32"/>
      <c r="C97" s="32"/>
      <c r="D97" s="32"/>
      <c r="E97" s="32"/>
      <c r="F97" s="27"/>
      <c r="G97" s="214"/>
      <c r="H97" s="214"/>
      <c r="I97" s="214"/>
      <c r="L97" s="39"/>
      <c r="M97" s="39"/>
      <c r="N97" s="39"/>
      <c r="O97" s="39"/>
      <c r="P97" s="39"/>
      <c r="Q97" s="315"/>
      <c r="R97" s="39"/>
    </row>
    <row r="98" spans="1:18" ht="12.75">
      <c r="A98" s="33"/>
      <c r="B98" s="32"/>
      <c r="C98" s="32"/>
      <c r="D98" s="32"/>
      <c r="E98" s="32"/>
      <c r="F98" s="33"/>
      <c r="G98" s="339" t="s">
        <v>451</v>
      </c>
      <c r="H98" s="339"/>
      <c r="I98" s="339"/>
      <c r="L98" s="39"/>
      <c r="M98" s="39"/>
      <c r="N98" s="39"/>
      <c r="O98" s="39"/>
      <c r="P98" s="39"/>
      <c r="Q98" s="315"/>
      <c r="R98" s="39"/>
    </row>
    <row r="99" spans="1:18" ht="12.75" customHeight="1">
      <c r="A99" s="261"/>
      <c r="B99" s="246" t="s">
        <v>479</v>
      </c>
      <c r="C99" s="246"/>
      <c r="D99" s="246"/>
      <c r="E99" s="246"/>
      <c r="F99" s="246"/>
      <c r="G99" s="48"/>
      <c r="H99" s="263" t="s">
        <v>488</v>
      </c>
      <c r="I99" s="263" t="s">
        <v>490</v>
      </c>
      <c r="L99" s="39"/>
      <c r="M99" s="39"/>
      <c r="N99" s="39"/>
      <c r="O99" s="39"/>
      <c r="P99" s="39"/>
      <c r="Q99" s="39"/>
      <c r="R99" s="39"/>
    </row>
    <row r="100" spans="1:18" ht="12.75" customHeight="1">
      <c r="A100" s="261"/>
      <c r="B100" s="246" t="s">
        <v>452</v>
      </c>
      <c r="C100" s="246"/>
      <c r="D100" s="246"/>
      <c r="E100" s="246"/>
      <c r="F100" s="246"/>
      <c r="G100" s="48"/>
      <c r="H100" s="263"/>
      <c r="I100" s="263"/>
      <c r="L100" s="39"/>
      <c r="M100" s="39"/>
      <c r="N100" s="39"/>
      <c r="O100" s="39"/>
      <c r="P100" s="39"/>
      <c r="Q100" s="39"/>
      <c r="R100" s="39"/>
    </row>
    <row r="101" spans="1:18" ht="12.75" customHeight="1">
      <c r="A101" s="261"/>
      <c r="B101" s="246" t="s">
        <v>453</v>
      </c>
      <c r="C101" s="246"/>
      <c r="D101" s="246"/>
      <c r="E101" s="246"/>
      <c r="F101" s="246"/>
      <c r="G101" s="48"/>
      <c r="H101" s="263"/>
      <c r="I101" s="263"/>
      <c r="L101" s="315"/>
      <c r="M101" s="39"/>
      <c r="N101" s="39"/>
      <c r="O101" s="39"/>
      <c r="P101" s="39"/>
      <c r="Q101" s="39"/>
      <c r="R101" s="39"/>
    </row>
    <row r="102" spans="1:18">
      <c r="A102" s="33"/>
      <c r="B102" s="269"/>
      <c r="C102" s="269"/>
      <c r="D102" s="269"/>
      <c r="E102" s="269"/>
      <c r="F102" s="269"/>
      <c r="H102" s="133">
        <f ca="1">'Бланк заказа Cedral 2021'!F316</f>
        <v>1929</v>
      </c>
      <c r="I102" s="106">
        <f>H102/0.6696</f>
        <v>2880.8243727598569</v>
      </c>
      <c r="L102" s="315"/>
      <c r="M102" s="39"/>
      <c r="N102" s="39"/>
      <c r="O102" s="39"/>
      <c r="P102" s="39"/>
      <c r="Q102" s="39"/>
      <c r="R102" s="39"/>
    </row>
    <row r="103" spans="1:18" ht="14.25" customHeight="1">
      <c r="A103" s="246" t="s">
        <v>479</v>
      </c>
      <c r="B103" s="246"/>
      <c r="C103" s="246"/>
      <c r="D103" s="246"/>
      <c r="E103" s="246"/>
      <c r="F103" s="246"/>
      <c r="G103" s="48"/>
      <c r="H103" s="263" t="s">
        <v>488</v>
      </c>
      <c r="I103" s="321" t="s">
        <v>489</v>
      </c>
      <c r="L103" s="39"/>
      <c r="M103" s="39"/>
      <c r="N103" s="39"/>
      <c r="O103" s="39"/>
      <c r="P103" s="39"/>
      <c r="Q103" s="39"/>
      <c r="R103" s="39"/>
    </row>
    <row r="104" spans="1:18" ht="12" customHeight="1">
      <c r="A104" s="307"/>
      <c r="B104" s="246" t="s">
        <v>454</v>
      </c>
      <c r="C104" s="246"/>
      <c r="D104" s="246"/>
      <c r="E104" s="246"/>
      <c r="F104" s="246"/>
      <c r="G104" s="48"/>
      <c r="H104" s="263"/>
      <c r="I104" s="321"/>
      <c r="L104" s="39"/>
      <c r="M104" s="39"/>
      <c r="N104" s="39"/>
      <c r="O104" s="65"/>
      <c r="P104" s="65"/>
      <c r="Q104" s="39"/>
      <c r="R104" s="39"/>
    </row>
    <row r="105" spans="1:18" ht="14.25" customHeight="1">
      <c r="A105" s="307"/>
      <c r="B105" s="246" t="s">
        <v>455</v>
      </c>
      <c r="C105" s="246"/>
      <c r="D105" s="246"/>
      <c r="E105" s="246"/>
      <c r="F105" s="246"/>
      <c r="G105" s="48"/>
      <c r="H105" s="263"/>
      <c r="I105" s="321"/>
      <c r="L105" s="39"/>
      <c r="M105" s="39"/>
      <c r="N105" s="39"/>
      <c r="O105" s="39"/>
      <c r="P105" s="39"/>
      <c r="Q105" s="39"/>
      <c r="R105" s="39"/>
    </row>
    <row r="106" spans="1:18">
      <c r="A106" s="33"/>
      <c r="B106" s="269"/>
      <c r="C106" s="269"/>
      <c r="D106" s="269"/>
      <c r="E106" s="269"/>
      <c r="F106" s="269"/>
      <c r="H106" s="140">
        <f ca="1">'Бланк заказа Cedral 2021'!F348</f>
        <v>2207</v>
      </c>
      <c r="I106" s="106">
        <f>H106/0.6696</f>
        <v>3295.9976105137398</v>
      </c>
    </row>
    <row r="107" spans="1:18" ht="12.75">
      <c r="A107" s="50"/>
      <c r="B107" s="246" t="s">
        <v>444</v>
      </c>
      <c r="C107" s="246"/>
      <c r="D107" s="246"/>
      <c r="E107" s="246"/>
      <c r="F107" s="246"/>
      <c r="G107" s="246"/>
      <c r="H107" s="270" t="s">
        <v>488</v>
      </c>
      <c r="I107" s="270"/>
    </row>
    <row r="108" spans="1:18" s="39" customFormat="1" ht="90.75" customHeight="1">
      <c r="A108" s="51"/>
      <c r="B108" s="314"/>
      <c r="C108" s="314"/>
      <c r="D108" s="314"/>
      <c r="E108" s="314"/>
      <c r="F108" s="331" t="s">
        <v>469</v>
      </c>
      <c r="G108" s="335"/>
      <c r="H108" s="346">
        <f ca="1">'Бланк заказа Cedral 2021'!F490</f>
        <v>2289</v>
      </c>
      <c r="I108" s="346"/>
      <c r="J108"/>
    </row>
    <row r="109" spans="1:18" s="39" customFormat="1" ht="13.5" customHeight="1">
      <c r="A109" s="44"/>
      <c r="B109" s="299" t="s">
        <v>456</v>
      </c>
      <c r="C109" s="337"/>
      <c r="D109" s="337"/>
      <c r="E109" s="337"/>
      <c r="F109" s="62"/>
      <c r="G109" s="62"/>
      <c r="H109" s="138"/>
      <c r="I109" s="139"/>
    </row>
    <row r="110" spans="1:18" s="39" customFormat="1" ht="87" customHeight="1">
      <c r="A110" s="52"/>
      <c r="B110" s="15"/>
      <c r="C110" s="53"/>
      <c r="D110" s="343"/>
      <c r="E110" s="343"/>
      <c r="F110" s="310" t="s">
        <v>463</v>
      </c>
      <c r="G110" s="310"/>
      <c r="H110" s="342">
        <f ca="1">'Бланк заказа Cedral 2021'!F521</f>
        <v>1463</v>
      </c>
      <c r="I110" s="342"/>
    </row>
    <row r="111" spans="1:18" ht="14.25" customHeight="1">
      <c r="A111" s="44"/>
      <c r="B111" s="299" t="str">
        <f ca="1">'Бланк заказа Cedral 2021'!B520</f>
        <v>Внутренний угловой профиль</v>
      </c>
      <c r="C111" s="337"/>
      <c r="D111" s="337"/>
      <c r="E111" s="337"/>
      <c r="F111" s="62"/>
      <c r="G111" s="62"/>
      <c r="H111" s="134"/>
      <c r="I111" s="135"/>
    </row>
    <row r="112" spans="1:18" s="39" customFormat="1" ht="90.75" customHeight="1">
      <c r="A112" s="54"/>
      <c r="B112" s="308"/>
      <c r="C112" s="309"/>
      <c r="D112" s="309"/>
      <c r="E112" s="309"/>
      <c r="F112" s="310" t="s">
        <v>470</v>
      </c>
      <c r="G112" s="311"/>
      <c r="H112" s="303">
        <f ca="1">'Бланк заказа Cedral 2021'!F552</f>
        <v>1555</v>
      </c>
      <c r="I112" s="303"/>
    </row>
    <row r="113" spans="1:13">
      <c r="A113" s="44"/>
      <c r="B113" s="299" t="str">
        <f ca="1">'Бланк заказа Cedral 2021'!B551</f>
        <v xml:space="preserve">Профиль для обрамления проёмов </v>
      </c>
      <c r="C113" s="299"/>
      <c r="D113" s="299"/>
      <c r="E113" s="299"/>
      <c r="F113" s="299"/>
      <c r="G113" s="299"/>
      <c r="H113" s="134"/>
      <c r="I113" s="135"/>
    </row>
    <row r="114" spans="1:13" s="39" customFormat="1" ht="90" customHeight="1">
      <c r="A114" s="54"/>
      <c r="B114" s="314"/>
      <c r="C114" s="314"/>
      <c r="D114" s="314"/>
      <c r="E114" s="314"/>
      <c r="F114" s="336" t="s">
        <v>457</v>
      </c>
      <c r="G114" s="335"/>
      <c r="H114" s="303">
        <f ca="1">'Бланк заказа Cedral 2021'!F456</f>
        <v>1392</v>
      </c>
      <c r="I114" s="303"/>
    </row>
    <row r="115" spans="1:13" s="39" customFormat="1">
      <c r="A115" s="44"/>
      <c r="B115" s="299" t="s">
        <v>471</v>
      </c>
      <c r="C115" s="299"/>
      <c r="D115" s="299"/>
      <c r="E115" s="299"/>
      <c r="F115" s="299"/>
      <c r="G115" s="299"/>
      <c r="H115" s="136"/>
      <c r="I115" s="137"/>
    </row>
    <row r="116" spans="1:13" ht="90" customHeight="1">
      <c r="A116" s="30"/>
      <c r="B116" s="312"/>
      <c r="C116" s="312"/>
      <c r="D116" s="312"/>
      <c r="E116" s="312"/>
      <c r="F116" s="310" t="s">
        <v>458</v>
      </c>
      <c r="G116" s="311"/>
      <c r="H116" s="313">
        <f ca="1">'Бланк заказа Cedral 2021'!F583</f>
        <v>1653</v>
      </c>
      <c r="I116" s="313"/>
      <c r="M116"/>
    </row>
    <row r="117" spans="1:13" ht="12.75" customHeight="1">
      <c r="A117" s="44"/>
      <c r="B117" s="299" t="s">
        <v>267</v>
      </c>
      <c r="C117" s="299"/>
      <c r="D117" s="299"/>
      <c r="E117" s="299"/>
      <c r="F117" s="299"/>
      <c r="G117" s="299"/>
      <c r="H117" s="134"/>
      <c r="I117" s="135"/>
    </row>
    <row r="118" spans="1:13" s="39" customFormat="1" ht="90" customHeight="1">
      <c r="A118" s="54"/>
      <c r="B118" s="314"/>
      <c r="C118" s="314"/>
      <c r="D118" s="314"/>
      <c r="E118" s="53"/>
      <c r="F118" s="334" t="str">
        <f ca="1">'Бланк заказа Cedral 2021'!B380</f>
        <v>(Бельгия) Кляммер + винт нарезной для крепления доски из фиброцемента с пазом 250 шт./кор. (по дереву)</v>
      </c>
      <c r="G118" s="335"/>
      <c r="H118" s="303">
        <f ca="1">'Бланк заказа Cedral 2021'!F380</f>
        <v>7400</v>
      </c>
      <c r="I118" s="303"/>
      <c r="L118"/>
    </row>
    <row r="119" spans="1:13" s="39" customFormat="1" ht="15.75" customHeight="1">
      <c r="A119" s="44"/>
      <c r="B119" s="299" t="s">
        <v>478</v>
      </c>
      <c r="C119" s="299"/>
      <c r="D119" s="299"/>
      <c r="E119" s="299"/>
      <c r="F119" s="299"/>
      <c r="G119" s="299"/>
      <c r="H119" s="136"/>
      <c r="I119" s="137"/>
    </row>
    <row r="120" spans="1:13" ht="90.75" customHeight="1">
      <c r="A120" s="31"/>
      <c r="B120" s="318"/>
      <c r="C120" s="318"/>
      <c r="D120" s="318"/>
      <c r="E120" s="318"/>
      <c r="F120" s="316" t="str">
        <f ca="1">'Бланк заказа Cedral 2021'!B381</f>
        <v>(Бельгия) Кляммер + заклёпка для кляммера для крепления доски из фиброцемента с пазом 250 шт./кор. (по металлу)</v>
      </c>
      <c r="G120" s="317"/>
      <c r="H120" s="303">
        <f ca="1">'Бланк заказа Cedral 2021'!F381</f>
        <v>7400</v>
      </c>
      <c r="I120" s="303"/>
    </row>
    <row r="121" spans="1:13" ht="18" customHeight="1">
      <c r="A121" s="44"/>
      <c r="B121" s="299" t="s">
        <v>477</v>
      </c>
      <c r="C121" s="299"/>
      <c r="D121" s="299"/>
      <c r="E121" s="299"/>
      <c r="F121" s="299"/>
      <c r="G121" s="299"/>
      <c r="H121" s="141"/>
      <c r="I121" s="142"/>
    </row>
    <row r="122" spans="1:13" ht="90.75" customHeight="1">
      <c r="A122" s="31"/>
      <c r="B122" s="125"/>
      <c r="C122" s="125"/>
      <c r="D122" s="125"/>
      <c r="E122" s="125"/>
      <c r="F122" s="316" t="str">
        <f ca="1">'Бланк заказа Cedral 2021'!B382</f>
        <v>(Россия) Кляммер + саморез 3,9х30мм для крепления доски Cedral Click 250 шт./кор. (по дереву)</v>
      </c>
      <c r="G122" s="317"/>
      <c r="H122" s="303">
        <f ca="1">'Бланк заказа Cedral 2021'!F382</f>
        <v>5847</v>
      </c>
      <c r="I122" s="303"/>
    </row>
    <row r="123" spans="1:13" s="39" customFormat="1" ht="15.75" customHeight="1">
      <c r="A123" s="44"/>
      <c r="B123" s="299" t="s">
        <v>600</v>
      </c>
      <c r="C123" s="299"/>
      <c r="D123" s="299"/>
      <c r="E123" s="299"/>
      <c r="F123" s="299"/>
      <c r="G123" s="299"/>
      <c r="H123" s="136"/>
      <c r="I123" s="137"/>
    </row>
    <row r="124" spans="1:13" ht="90.75" customHeight="1">
      <c r="A124" s="31"/>
      <c r="B124" s="125"/>
      <c r="C124" s="125"/>
      <c r="D124" s="125"/>
      <c r="E124" s="125"/>
      <c r="F124" s="316" t="str">
        <f ca="1">'Бланк заказа Cedral 2021'!B383</f>
        <v>(Россия) Кляммер + заклёпка 4,2х8мм для крепления доски Cedral Click 250 шт./кор.  (по металлу)</v>
      </c>
      <c r="G124" s="317"/>
      <c r="H124" s="303">
        <f ca="1">'Бланк заказа Cedral 2021'!F383</f>
        <v>5847</v>
      </c>
      <c r="I124" s="303"/>
    </row>
    <row r="125" spans="1:13" ht="18" customHeight="1">
      <c r="A125" s="44"/>
      <c r="B125" s="299" t="s">
        <v>599</v>
      </c>
      <c r="C125" s="299"/>
      <c r="D125" s="299"/>
      <c r="E125" s="299"/>
      <c r="F125" s="299"/>
      <c r="G125" s="299"/>
      <c r="H125" s="141"/>
      <c r="I125" s="142"/>
    </row>
    <row r="126" spans="1:13" s="39" customFormat="1" ht="87" customHeight="1">
      <c r="A126" s="42"/>
      <c r="B126" s="320"/>
      <c r="C126" s="320"/>
      <c r="D126" s="320"/>
      <c r="E126" s="320"/>
      <c r="F126" s="305" t="s">
        <v>503</v>
      </c>
      <c r="G126" s="306"/>
      <c r="H126" s="237">
        <f ca="1">'Бланк заказа Cedral 2021'!F420</f>
        <v>1908</v>
      </c>
      <c r="I126" s="237"/>
      <c r="M126"/>
    </row>
    <row r="127" spans="1:13" s="39" customFormat="1" ht="12.75" customHeight="1">
      <c r="A127" s="44"/>
      <c r="B127" s="299" t="s">
        <v>484</v>
      </c>
      <c r="C127" s="299"/>
      <c r="D127" s="299"/>
      <c r="E127" s="299"/>
      <c r="F127" s="299"/>
      <c r="G127" s="299"/>
      <c r="H127" s="136"/>
      <c r="I127" s="137"/>
    </row>
    <row r="128" spans="1:13" s="39" customFormat="1" ht="90.75" customHeight="1">
      <c r="A128" s="54"/>
      <c r="B128" s="345"/>
      <c r="C128" s="345"/>
      <c r="D128" s="345"/>
      <c r="E128" s="345"/>
      <c r="F128" s="334" t="s">
        <v>459</v>
      </c>
      <c r="G128" s="335"/>
      <c r="H128" s="303">
        <f ca="1">'Бланк заказа Cedral 2021'!F386</f>
        <v>22152</v>
      </c>
      <c r="I128" s="303"/>
    </row>
    <row r="129" spans="1:12" s="39" customFormat="1" ht="12" customHeight="1">
      <c r="A129" s="44"/>
      <c r="B129" s="299" t="s">
        <v>145</v>
      </c>
      <c r="C129" s="299"/>
      <c r="D129" s="299"/>
      <c r="E129" s="299"/>
      <c r="F129" s="299"/>
      <c r="G129" s="299"/>
      <c r="H129" s="136"/>
      <c r="I129" s="137"/>
    </row>
    <row r="130" spans="1:12" s="39" customFormat="1" ht="90" customHeight="1">
      <c r="A130" s="54"/>
      <c r="B130" s="345"/>
      <c r="C130" s="345"/>
      <c r="D130" s="345"/>
      <c r="E130" s="345"/>
      <c r="F130" s="336" t="s">
        <v>457</v>
      </c>
      <c r="G130" s="335"/>
      <c r="H130" s="293">
        <f ca="1">'Бланк заказа Cedral 2021'!F457</f>
        <v>1241</v>
      </c>
      <c r="I130" s="293"/>
    </row>
    <row r="131" spans="1:12" s="39" customFormat="1" ht="12.75" customHeight="1">
      <c r="A131" s="43"/>
      <c r="B131" s="302" t="s">
        <v>472</v>
      </c>
      <c r="C131" s="302"/>
      <c r="D131" s="302"/>
      <c r="E131" s="302"/>
      <c r="F131" s="302"/>
      <c r="G131" s="302"/>
      <c r="H131" s="143"/>
      <c r="I131" s="144"/>
    </row>
    <row r="132" spans="1:12" ht="90" customHeight="1">
      <c r="A132" s="41"/>
      <c r="B132" s="300"/>
      <c r="C132" s="300"/>
      <c r="D132" s="300"/>
      <c r="E132" s="300"/>
      <c r="F132" s="305" t="s">
        <v>461</v>
      </c>
      <c r="G132" s="306"/>
      <c r="H132" s="237">
        <f ca="1">'Бланк заказа Cedral 2021'!F455</f>
        <v>1073</v>
      </c>
      <c r="I132" s="237"/>
    </row>
    <row r="133" spans="1:12">
      <c r="A133" s="44"/>
      <c r="B133" s="299" t="s">
        <v>475</v>
      </c>
      <c r="C133" s="299"/>
      <c r="D133" s="299"/>
      <c r="E133" s="299"/>
      <c r="F133" s="299"/>
      <c r="G133" s="299"/>
      <c r="H133" s="136"/>
      <c r="I133" s="137"/>
    </row>
    <row r="134" spans="1:12" ht="90.75" customHeight="1">
      <c r="A134" s="41"/>
      <c r="B134" s="300"/>
      <c r="C134" s="300"/>
      <c r="D134" s="300"/>
      <c r="E134" s="300"/>
      <c r="F134" s="305" t="s">
        <v>460</v>
      </c>
      <c r="G134" s="306"/>
      <c r="H134" s="237">
        <f ca="1">'Бланк заказа Cedral 2021'!F454</f>
        <v>689</v>
      </c>
      <c r="I134" s="237"/>
    </row>
    <row r="135" spans="1:12">
      <c r="A135" s="44"/>
      <c r="B135" s="299" t="s">
        <v>476</v>
      </c>
      <c r="C135" s="299"/>
      <c r="D135" s="299"/>
      <c r="E135" s="299"/>
      <c r="F135" s="62"/>
      <c r="G135" s="62"/>
      <c r="H135" s="136"/>
      <c r="I135" s="137"/>
    </row>
    <row r="136" spans="1:12" ht="92.25" customHeight="1">
      <c r="A136" s="37"/>
      <c r="B136" s="304"/>
      <c r="C136" s="304"/>
      <c r="D136" s="304"/>
      <c r="E136" s="304"/>
      <c r="F136" s="305" t="s">
        <v>466</v>
      </c>
      <c r="G136" s="306"/>
      <c r="H136" s="237">
        <f ca="1">'Бланк заказа Cedral 2021'!F388</f>
        <v>1590</v>
      </c>
      <c r="I136" s="237"/>
      <c r="K136"/>
    </row>
    <row r="137" spans="1:12" s="39" customFormat="1" ht="12.75" customHeight="1">
      <c r="A137" s="44"/>
      <c r="B137" s="299" t="s">
        <v>473</v>
      </c>
      <c r="C137" s="299"/>
      <c r="D137" s="299"/>
      <c r="E137" s="299"/>
      <c r="F137" s="299"/>
      <c r="G137" s="299"/>
      <c r="H137" s="136"/>
      <c r="I137" s="137"/>
    </row>
    <row r="138" spans="1:12" s="39" customFormat="1" ht="91.5" customHeight="1">
      <c r="A138" s="41"/>
      <c r="B138" s="300"/>
      <c r="C138" s="300"/>
      <c r="D138" s="300"/>
      <c r="E138" s="300"/>
      <c r="F138" s="301" t="s">
        <v>468</v>
      </c>
      <c r="G138" s="301"/>
      <c r="H138" s="237">
        <f ca="1">'Бланк заказа Cedral 2021'!F384</f>
        <v>1651</v>
      </c>
      <c r="I138" s="237"/>
      <c r="L138" s="15"/>
    </row>
    <row r="139" spans="1:12" s="39" customFormat="1" ht="12.75" customHeight="1">
      <c r="A139" s="44"/>
      <c r="B139" s="299" t="s">
        <v>474</v>
      </c>
      <c r="C139" s="299"/>
      <c r="D139" s="299"/>
      <c r="E139" s="299"/>
      <c r="F139" s="299"/>
      <c r="G139" s="299"/>
      <c r="H139" s="138"/>
      <c r="I139" s="139"/>
    </row>
    <row r="140" spans="1:12" s="39" customFormat="1" ht="91.5" customHeight="1">
      <c r="A140" s="41"/>
      <c r="B140" s="300"/>
      <c r="C140" s="300"/>
      <c r="D140" s="300"/>
      <c r="E140" s="300"/>
      <c r="F140" s="301" t="s">
        <v>468</v>
      </c>
      <c r="G140" s="301"/>
      <c r="H140" s="237">
        <f ca="1">'Бланк заказа Cedral 2021'!F385</f>
        <v>2204</v>
      </c>
      <c r="I140" s="237"/>
      <c r="L140" s="15"/>
    </row>
    <row r="141" spans="1:12" s="39" customFormat="1" ht="12.75" customHeight="1">
      <c r="A141" s="44"/>
      <c r="B141" s="299" t="s">
        <v>603</v>
      </c>
      <c r="C141" s="299"/>
      <c r="D141" s="299"/>
      <c r="E141" s="299"/>
      <c r="F141" s="299"/>
      <c r="G141" s="299"/>
      <c r="H141" s="59"/>
      <c r="I141" s="57"/>
    </row>
    <row r="142" spans="1:12">
      <c r="A142" s="33"/>
      <c r="B142" s="34"/>
      <c r="C142" s="28"/>
      <c r="D142" s="28"/>
      <c r="E142" s="28"/>
      <c r="F142" s="28"/>
      <c r="G142" s="36"/>
    </row>
    <row r="143" spans="1:12">
      <c r="A143" s="33"/>
      <c r="B143" s="34"/>
      <c r="C143" s="28"/>
      <c r="D143" s="28"/>
      <c r="E143" s="28"/>
      <c r="F143" s="28"/>
      <c r="G143" s="36"/>
    </row>
    <row r="144" spans="1:12">
      <c r="A144" s="33"/>
      <c r="B144" s="33"/>
      <c r="C144" s="28"/>
      <c r="D144" s="28"/>
      <c r="E144" s="28"/>
      <c r="F144" s="28"/>
      <c r="G144" s="36"/>
    </row>
    <row r="145" spans="1:7">
      <c r="A145" s="33"/>
      <c r="B145" s="34"/>
      <c r="C145" s="28"/>
      <c r="D145" s="28"/>
      <c r="E145" s="28"/>
      <c r="F145" s="28"/>
      <c r="G145" s="36"/>
    </row>
    <row r="146" spans="1:7">
      <c r="A146" s="33"/>
      <c r="B146" s="34"/>
      <c r="C146" s="28"/>
      <c r="D146" s="28"/>
      <c r="E146" s="28"/>
      <c r="F146" s="28"/>
      <c r="G146" s="36"/>
    </row>
    <row r="147" spans="1:7">
      <c r="A147" s="33"/>
      <c r="B147" s="34"/>
      <c r="C147" s="28"/>
      <c r="D147" s="28"/>
      <c r="E147" s="28"/>
      <c r="F147" s="28"/>
      <c r="G147" s="36"/>
    </row>
    <row r="148" spans="1:7">
      <c r="A148" s="33"/>
      <c r="B148" s="34"/>
      <c r="C148" s="28"/>
      <c r="D148" s="28"/>
      <c r="E148" s="28"/>
      <c r="F148" s="28"/>
      <c r="G148" s="36"/>
    </row>
    <row r="149" spans="1:7">
      <c r="A149" s="33"/>
      <c r="B149" s="34"/>
      <c r="C149" s="28"/>
      <c r="D149" s="28"/>
      <c r="E149" s="28"/>
      <c r="F149" s="28"/>
      <c r="G149" s="36"/>
    </row>
    <row r="150" spans="1:7">
      <c r="A150" s="33"/>
      <c r="B150" s="34"/>
      <c r="C150" s="28"/>
      <c r="D150" s="28"/>
      <c r="E150" s="28"/>
      <c r="F150" s="28"/>
      <c r="G150" s="36"/>
    </row>
    <row r="151" spans="1:7">
      <c r="A151" s="33"/>
      <c r="B151" s="34"/>
      <c r="C151" s="28"/>
      <c r="D151" s="28"/>
      <c r="E151" s="28"/>
      <c r="F151" s="28"/>
      <c r="G151" s="36"/>
    </row>
    <row r="152" spans="1:7">
      <c r="A152" s="33"/>
      <c r="B152" s="34"/>
      <c r="C152" s="28"/>
      <c r="D152" s="28"/>
      <c r="E152" s="28"/>
      <c r="F152" s="28"/>
      <c r="G152" s="36"/>
    </row>
    <row r="153" spans="1:7">
      <c r="A153" s="33"/>
      <c r="B153" s="34"/>
      <c r="C153" s="28"/>
      <c r="D153" s="28"/>
      <c r="E153" s="28"/>
      <c r="F153" s="28"/>
      <c r="G153" s="36"/>
    </row>
    <row r="154" spans="1:7">
      <c r="A154" s="33"/>
      <c r="B154" s="34"/>
      <c r="C154" s="28"/>
      <c r="D154" s="28"/>
      <c r="E154" s="28"/>
      <c r="F154" s="28"/>
      <c r="G154" s="36"/>
    </row>
    <row r="155" spans="1:7">
      <c r="A155" s="33"/>
      <c r="B155" s="34"/>
      <c r="C155" s="28"/>
      <c r="D155" s="28"/>
      <c r="E155" s="28"/>
      <c r="F155" s="28"/>
      <c r="G155" s="36"/>
    </row>
    <row r="156" spans="1:7">
      <c r="A156" s="33"/>
      <c r="B156" s="34"/>
      <c r="C156" s="28"/>
      <c r="D156" s="28"/>
      <c r="E156" s="28"/>
      <c r="F156" s="28"/>
      <c r="G156" s="36"/>
    </row>
    <row r="157" spans="1:7">
      <c r="A157" s="33"/>
      <c r="B157" s="34"/>
      <c r="C157" s="28"/>
      <c r="D157" s="28"/>
      <c r="E157" s="28"/>
      <c r="F157" s="28"/>
      <c r="G157" s="36"/>
    </row>
    <row r="158" spans="1:7">
      <c r="D158" s="63"/>
    </row>
    <row r="164" spans="4:4">
      <c r="D164" s="21"/>
    </row>
  </sheetData>
  <mergeCells count="188">
    <mergeCell ref="B134:E134"/>
    <mergeCell ref="F134:G134"/>
    <mergeCell ref="H134:I134"/>
    <mergeCell ref="B127:G127"/>
    <mergeCell ref="B133:G133"/>
    <mergeCell ref="B126:E126"/>
    <mergeCell ref="F126:G126"/>
    <mergeCell ref="H126:I126"/>
    <mergeCell ref="B113:G113"/>
    <mergeCell ref="B123:G123"/>
    <mergeCell ref="B125:G125"/>
    <mergeCell ref="H122:I122"/>
    <mergeCell ref="H124:I124"/>
    <mergeCell ref="F122:G122"/>
    <mergeCell ref="F124:G124"/>
    <mergeCell ref="B119:G119"/>
    <mergeCell ref="B117:G117"/>
    <mergeCell ref="H128:I128"/>
    <mergeCell ref="F130:G130"/>
    <mergeCell ref="H130:I130"/>
    <mergeCell ref="B130:E130"/>
    <mergeCell ref="B128:E128"/>
    <mergeCell ref="B129:G129"/>
    <mergeCell ref="F128:G128"/>
    <mergeCell ref="H36:I36"/>
    <mergeCell ref="F36:G36"/>
    <mergeCell ref="F40:G40"/>
    <mergeCell ref="F42:G42"/>
    <mergeCell ref="H42:I42"/>
    <mergeCell ref="H52:I52"/>
    <mergeCell ref="H48:I48"/>
    <mergeCell ref="F48:G48"/>
    <mergeCell ref="H103:H105"/>
    <mergeCell ref="I103:I105"/>
    <mergeCell ref="H110:I110"/>
    <mergeCell ref="H99:H101"/>
    <mergeCell ref="I99:I101"/>
    <mergeCell ref="D110:E110"/>
    <mergeCell ref="F108:G108"/>
    <mergeCell ref="H108:I108"/>
    <mergeCell ref="B108:E108"/>
    <mergeCell ref="F110:G110"/>
    <mergeCell ref="H44:I44"/>
    <mergeCell ref="B102:F102"/>
    <mergeCell ref="B105:F105"/>
    <mergeCell ref="B107:G107"/>
    <mergeCell ref="H107:I107"/>
    <mergeCell ref="B109:E109"/>
    <mergeCell ref="B50:E50"/>
    <mergeCell ref="F50:G50"/>
    <mergeCell ref="H50:I50"/>
    <mergeCell ref="H34:I34"/>
    <mergeCell ref="A43:F43"/>
    <mergeCell ref="H46:I46"/>
    <mergeCell ref="A41:F41"/>
    <mergeCell ref="B44:E44"/>
    <mergeCell ref="B46:E46"/>
    <mergeCell ref="B36:E36"/>
    <mergeCell ref="B39:G39"/>
    <mergeCell ref="F38:G38"/>
    <mergeCell ref="H38:I38"/>
    <mergeCell ref="A99:A101"/>
    <mergeCell ref="B49:E49"/>
    <mergeCell ref="G95:I95"/>
    <mergeCell ref="G97:I97"/>
    <mergeCell ref="G96:I96"/>
    <mergeCell ref="G98:I98"/>
    <mergeCell ref="A94:F94"/>
    <mergeCell ref="G94:I94"/>
    <mergeCell ref="B100:F100"/>
    <mergeCell ref="B99:F99"/>
    <mergeCell ref="B28:E28"/>
    <mergeCell ref="B24:E24"/>
    <mergeCell ref="F20:G20"/>
    <mergeCell ref="B101:F101"/>
    <mergeCell ref="B53:G53"/>
    <mergeCell ref="B52:E52"/>
    <mergeCell ref="F52:G52"/>
    <mergeCell ref="B57:G57"/>
    <mergeCell ref="B48:E48"/>
    <mergeCell ref="F26:G26"/>
    <mergeCell ref="H26:I26"/>
    <mergeCell ref="H28:I28"/>
    <mergeCell ref="B51:E51"/>
    <mergeCell ref="E1:G1"/>
    <mergeCell ref="F118:G118"/>
    <mergeCell ref="F114:G114"/>
    <mergeCell ref="F116:G116"/>
    <mergeCell ref="B111:E111"/>
    <mergeCell ref="F28:G28"/>
    <mergeCell ref="B30:E30"/>
    <mergeCell ref="B32:E32"/>
    <mergeCell ref="F30:G30"/>
    <mergeCell ref="H22:I22"/>
    <mergeCell ref="H24:I24"/>
    <mergeCell ref="B31:G31"/>
    <mergeCell ref="B29:G29"/>
    <mergeCell ref="H30:I30"/>
    <mergeCell ref="B22:E22"/>
    <mergeCell ref="B26:E26"/>
    <mergeCell ref="B13:F13"/>
    <mergeCell ref="B14:F14"/>
    <mergeCell ref="G7:I7"/>
    <mergeCell ref="H32:I32"/>
    <mergeCell ref="H40:I40"/>
    <mergeCell ref="F22:G22"/>
    <mergeCell ref="F24:G24"/>
    <mergeCell ref="B25:G25"/>
    <mergeCell ref="B23:G23"/>
    <mergeCell ref="B27:E27"/>
    <mergeCell ref="A11:A12"/>
    <mergeCell ref="H11:H12"/>
    <mergeCell ref="I11:I12"/>
    <mergeCell ref="B21:G21"/>
    <mergeCell ref="B35:G35"/>
    <mergeCell ref="T1:U1"/>
    <mergeCell ref="S2:U2"/>
    <mergeCell ref="S3:U3"/>
    <mergeCell ref="B16:F16"/>
    <mergeCell ref="F18:G18"/>
    <mergeCell ref="A14:A15"/>
    <mergeCell ref="B11:F11"/>
    <mergeCell ref="A5:D6"/>
    <mergeCell ref="A1:D3"/>
    <mergeCell ref="B15:F15"/>
    <mergeCell ref="G8:I8"/>
    <mergeCell ref="G9:I9"/>
    <mergeCell ref="G10:I10"/>
    <mergeCell ref="B12:F12"/>
    <mergeCell ref="A10:F10"/>
    <mergeCell ref="H14:H15"/>
    <mergeCell ref="I14:I15"/>
    <mergeCell ref="G17:I17"/>
    <mergeCell ref="B20:E20"/>
    <mergeCell ref="H18:I18"/>
    <mergeCell ref="H19:I19"/>
    <mergeCell ref="H20:I20"/>
    <mergeCell ref="B18:E18"/>
    <mergeCell ref="B19:G19"/>
    <mergeCell ref="A17:F17"/>
    <mergeCell ref="B47:G47"/>
    <mergeCell ref="F32:G32"/>
    <mergeCell ref="B45:G45"/>
    <mergeCell ref="F46:G46"/>
    <mergeCell ref="B40:E40"/>
    <mergeCell ref="B34:E34"/>
    <mergeCell ref="B37:G37"/>
    <mergeCell ref="F34:G34"/>
    <mergeCell ref="F44:G44"/>
    <mergeCell ref="B33:E33"/>
    <mergeCell ref="B104:F104"/>
    <mergeCell ref="B115:G115"/>
    <mergeCell ref="H114:I114"/>
    <mergeCell ref="Q97:Q98"/>
    <mergeCell ref="L101:L102"/>
    <mergeCell ref="B132:E132"/>
    <mergeCell ref="F132:G132"/>
    <mergeCell ref="H132:I132"/>
    <mergeCell ref="B118:D118"/>
    <mergeCell ref="H118:I118"/>
    <mergeCell ref="B106:F106"/>
    <mergeCell ref="B121:G121"/>
    <mergeCell ref="B112:E112"/>
    <mergeCell ref="F112:G112"/>
    <mergeCell ref="B116:E116"/>
    <mergeCell ref="H116:I116"/>
    <mergeCell ref="B114:E114"/>
    <mergeCell ref="F120:G120"/>
    <mergeCell ref="H120:I120"/>
    <mergeCell ref="B120:E120"/>
    <mergeCell ref="B141:G141"/>
    <mergeCell ref="B138:E138"/>
    <mergeCell ref="F138:G138"/>
    <mergeCell ref="H138:I138"/>
    <mergeCell ref="B135:E135"/>
    <mergeCell ref="B136:E136"/>
    <mergeCell ref="F136:G136"/>
    <mergeCell ref="H136:I136"/>
    <mergeCell ref="I1:J1"/>
    <mergeCell ref="B137:G137"/>
    <mergeCell ref="B140:E140"/>
    <mergeCell ref="F140:G140"/>
    <mergeCell ref="H140:I140"/>
    <mergeCell ref="B139:G139"/>
    <mergeCell ref="B131:G131"/>
    <mergeCell ref="H112:I112"/>
    <mergeCell ref="A103:F103"/>
    <mergeCell ref="A104:A105"/>
  </mergeCells>
  <phoneticPr fontId="55" type="noConversion"/>
  <hyperlinks>
    <hyperlink ref="G6" r:id="rId1"/>
  </hyperlinks>
  <pageMargins left="3.937007874015748E-2" right="3.937007874015748E-2" top="0.19685039370078741" bottom="0" header="0.19685039370078741" footer="0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621"/>
  <sheetViews>
    <sheetView topLeftCell="B118" zoomScale="70" zoomScaleNormal="70" workbookViewId="0">
      <selection activeCell="F120" sqref="F120"/>
    </sheetView>
  </sheetViews>
  <sheetFormatPr defaultColWidth="8.85546875" defaultRowHeight="15" outlineLevelRow="1"/>
  <cols>
    <col min="1" max="1" width="36" style="93" bestFit="1" customWidth="1"/>
    <col min="2" max="2" width="100.42578125" style="93" bestFit="1" customWidth="1"/>
    <col min="3" max="3" width="19.85546875" style="93" bestFit="1" customWidth="1"/>
    <col min="4" max="4" width="17" style="112" customWidth="1"/>
    <col min="5" max="5" width="17" style="149" customWidth="1"/>
    <col min="6" max="6" width="18" style="149" bestFit="1" customWidth="1"/>
    <col min="7" max="7" width="14.42578125" style="93" customWidth="1"/>
    <col min="8" max="8" width="17" style="112" bestFit="1" customWidth="1"/>
    <col min="9" max="241" width="8.85546875" style="93" customWidth="1"/>
    <col min="242" max="242" width="36" style="93" bestFit="1" customWidth="1"/>
    <col min="243" max="243" width="87.85546875" style="93" bestFit="1" customWidth="1"/>
    <col min="244" max="244" width="18" style="93" customWidth="1"/>
    <col min="245" max="245" width="17" style="93" customWidth="1"/>
    <col min="246" max="246" width="18" style="93" bestFit="1" customWidth="1"/>
    <col min="247" max="247" width="14.42578125" style="93" customWidth="1"/>
    <col min="248" max="248" width="17" style="93" bestFit="1" customWidth="1"/>
    <col min="249" max="16384" width="8.85546875" style="93"/>
  </cols>
  <sheetData>
    <row r="1" spans="1:8" ht="25.5">
      <c r="A1" s="351"/>
      <c r="B1" s="352" t="s">
        <v>493</v>
      </c>
      <c r="C1" s="352"/>
      <c r="D1" s="352"/>
      <c r="E1" s="146"/>
      <c r="F1" s="147"/>
      <c r="G1" s="1"/>
      <c r="H1" s="127"/>
    </row>
    <row r="2" spans="1:8" ht="25.5">
      <c r="A2" s="351"/>
      <c r="B2" s="352"/>
      <c r="C2" s="352"/>
      <c r="D2" s="352"/>
      <c r="E2" s="146"/>
      <c r="F2" s="148"/>
      <c r="G2" s="2"/>
      <c r="H2" s="127"/>
    </row>
    <row r="3" spans="1:8" ht="25.5">
      <c r="A3" s="351"/>
      <c r="B3" s="352"/>
      <c r="C3" s="352"/>
      <c r="D3" s="352"/>
      <c r="E3" s="146"/>
      <c r="F3" s="147"/>
      <c r="G3" s="1"/>
      <c r="H3" s="127"/>
    </row>
    <row r="4" spans="1:8">
      <c r="A4" s="95" t="s">
        <v>33</v>
      </c>
      <c r="B4" s="96"/>
      <c r="C4" s="92"/>
    </row>
    <row r="5" spans="1:8">
      <c r="A5" s="100" t="s">
        <v>505</v>
      </c>
      <c r="B5" s="104" t="s">
        <v>506</v>
      </c>
      <c r="C5" s="92"/>
    </row>
    <row r="6" spans="1:8">
      <c r="A6" s="95" t="s">
        <v>494</v>
      </c>
      <c r="B6" s="101"/>
      <c r="C6" s="92"/>
      <c r="D6" s="94"/>
      <c r="E6" s="150"/>
    </row>
    <row r="7" spans="1:8">
      <c r="A7" s="95" t="s">
        <v>34</v>
      </c>
      <c r="B7" s="101"/>
      <c r="C7" s="92"/>
      <c r="D7" s="94"/>
      <c r="E7" s="150"/>
    </row>
    <row r="8" spans="1:8">
      <c r="A8" s="95" t="s">
        <v>35</v>
      </c>
      <c r="B8" s="96"/>
      <c r="C8" s="92"/>
      <c r="D8" s="94"/>
      <c r="E8" s="150"/>
    </row>
    <row r="9" spans="1:8">
      <c r="A9" s="95" t="s">
        <v>36</v>
      </c>
      <c r="B9" s="96" t="s">
        <v>515</v>
      </c>
      <c r="C9" s="92"/>
      <c r="D9" s="115"/>
      <c r="E9" s="151"/>
    </row>
    <row r="10" spans="1:8">
      <c r="A10" s="95" t="s">
        <v>37</v>
      </c>
      <c r="B10" s="96"/>
      <c r="C10" s="92"/>
      <c r="D10" s="94"/>
      <c r="E10" s="150"/>
    </row>
    <row r="11" spans="1:8">
      <c r="A11" s="95" t="s">
        <v>38</v>
      </c>
      <c r="B11" s="96"/>
      <c r="C11" s="92"/>
      <c r="D11" s="94"/>
      <c r="E11" s="150"/>
    </row>
    <row r="12" spans="1:8">
      <c r="A12" s="95" t="s">
        <v>39</v>
      </c>
      <c r="B12" s="96"/>
      <c r="C12" s="92"/>
      <c r="D12" s="94"/>
      <c r="E12" s="150"/>
    </row>
    <row r="13" spans="1:8" ht="45">
      <c r="A13" s="103" t="s">
        <v>40</v>
      </c>
      <c r="B13" s="96"/>
      <c r="C13" s="94"/>
      <c r="D13" s="353" t="s">
        <v>41</v>
      </c>
      <c r="E13" s="353"/>
      <c r="F13" s="354"/>
      <c r="G13" s="123" t="s">
        <v>529</v>
      </c>
    </row>
    <row r="14" spans="1:8">
      <c r="A14" s="92"/>
      <c r="B14" s="92"/>
      <c r="C14" s="92"/>
      <c r="F14" s="152">
        <f>COUNT(C1:C834)</f>
        <v>0</v>
      </c>
      <c r="G14" s="113">
        <f>SUM(G18:G612)</f>
        <v>0</v>
      </c>
    </row>
    <row r="15" spans="1:8" s="98" customFormat="1">
      <c r="A15" s="4" t="s">
        <v>42</v>
      </c>
      <c r="B15" s="4" t="s">
        <v>43</v>
      </c>
      <c r="C15" s="23" t="s">
        <v>44</v>
      </c>
      <c r="D15" s="116"/>
      <c r="E15" s="153"/>
      <c r="F15" s="153"/>
      <c r="G15" s="4"/>
      <c r="H15" s="116"/>
    </row>
    <row r="16" spans="1:8" ht="15.75">
      <c r="A16" s="349" t="s">
        <v>492</v>
      </c>
      <c r="B16" s="349"/>
      <c r="C16" s="349"/>
      <c r="D16" s="349"/>
      <c r="E16" s="349"/>
      <c r="F16" s="349"/>
      <c r="G16" s="349"/>
      <c r="H16" s="349"/>
    </row>
    <row r="17" spans="1:9" ht="51" outlineLevel="1">
      <c r="A17" s="348" t="s">
        <v>45</v>
      </c>
      <c r="B17" s="348"/>
      <c r="C17" s="5" t="s">
        <v>46</v>
      </c>
      <c r="D17" s="5"/>
      <c r="E17" s="154" t="s">
        <v>527</v>
      </c>
      <c r="F17" s="154" t="s">
        <v>526</v>
      </c>
      <c r="G17" s="5" t="s">
        <v>528</v>
      </c>
      <c r="H17" s="5" t="s">
        <v>47</v>
      </c>
    </row>
    <row r="18" spans="1:9" outlineLevel="1">
      <c r="A18" s="6">
        <v>137306</v>
      </c>
      <c r="B18" s="12" t="s">
        <v>436</v>
      </c>
      <c r="C18" s="7"/>
      <c r="D18" s="108">
        <f t="shared" ref="D18:D48" si="0">0.684*C18</f>
        <v>0</v>
      </c>
      <c r="E18" s="155">
        <f>F18/120*100</f>
        <v>961.66666666666674</v>
      </c>
      <c r="F18" s="155">
        <v>1154</v>
      </c>
      <c r="G18" s="109">
        <f>C18*F18</f>
        <v>0</v>
      </c>
      <c r="H18" s="145" t="s">
        <v>48</v>
      </c>
      <c r="I18" s="97"/>
    </row>
    <row r="19" spans="1:9" outlineLevel="1">
      <c r="A19" s="6">
        <v>141345</v>
      </c>
      <c r="B19" s="12" t="s">
        <v>437</v>
      </c>
      <c r="C19" s="7"/>
      <c r="D19" s="108">
        <f t="shared" si="0"/>
        <v>0</v>
      </c>
      <c r="E19" s="155">
        <f t="shared" ref="E19:E79" si="1">F19/120*100</f>
        <v>961.66666666666674</v>
      </c>
      <c r="F19" s="155">
        <v>1154</v>
      </c>
      <c r="G19" s="109">
        <f t="shared" ref="G19:G48" si="2">C19*F19</f>
        <v>0</v>
      </c>
      <c r="H19" s="145" t="s">
        <v>48</v>
      </c>
    </row>
    <row r="20" spans="1:9" outlineLevel="1">
      <c r="A20" s="6">
        <v>141346</v>
      </c>
      <c r="B20" s="3" t="s">
        <v>49</v>
      </c>
      <c r="C20" s="7"/>
      <c r="D20" s="110">
        <f t="shared" si="0"/>
        <v>0</v>
      </c>
      <c r="E20" s="155">
        <f t="shared" si="1"/>
        <v>961.66666666666674</v>
      </c>
      <c r="F20" s="155">
        <v>1154</v>
      </c>
      <c r="G20" s="111">
        <f t="shared" si="2"/>
        <v>0</v>
      </c>
      <c r="H20" s="114" t="s">
        <v>48</v>
      </c>
    </row>
    <row r="21" spans="1:9" outlineLevel="1">
      <c r="A21" s="6">
        <v>141347</v>
      </c>
      <c r="B21" s="3" t="s">
        <v>50</v>
      </c>
      <c r="C21" s="7"/>
      <c r="D21" s="110">
        <f t="shared" si="0"/>
        <v>0</v>
      </c>
      <c r="E21" s="155">
        <f t="shared" si="1"/>
        <v>961.66666666666674</v>
      </c>
      <c r="F21" s="155">
        <v>1154</v>
      </c>
      <c r="G21" s="111">
        <f t="shared" si="2"/>
        <v>0</v>
      </c>
      <c r="H21" s="145" t="s">
        <v>48</v>
      </c>
    </row>
    <row r="22" spans="1:9" outlineLevel="1">
      <c r="A22" s="6">
        <v>141348</v>
      </c>
      <c r="B22" s="3" t="s">
        <v>51</v>
      </c>
      <c r="C22" s="7"/>
      <c r="D22" s="110">
        <f t="shared" si="0"/>
        <v>0</v>
      </c>
      <c r="E22" s="155">
        <f t="shared" si="1"/>
        <v>961.66666666666674</v>
      </c>
      <c r="F22" s="155">
        <v>1154</v>
      </c>
      <c r="G22" s="111">
        <f t="shared" si="2"/>
        <v>0</v>
      </c>
      <c r="H22" s="114" t="s">
        <v>48</v>
      </c>
    </row>
    <row r="23" spans="1:9" outlineLevel="1">
      <c r="A23" s="6">
        <v>141349</v>
      </c>
      <c r="B23" s="3" t="s">
        <v>52</v>
      </c>
      <c r="C23" s="7"/>
      <c r="D23" s="110">
        <f t="shared" si="0"/>
        <v>0</v>
      </c>
      <c r="E23" s="155">
        <f t="shared" si="1"/>
        <v>961.66666666666674</v>
      </c>
      <c r="F23" s="155">
        <v>1154</v>
      </c>
      <c r="G23" s="111">
        <f t="shared" si="2"/>
        <v>0</v>
      </c>
      <c r="H23" s="114">
        <v>15</v>
      </c>
    </row>
    <row r="24" spans="1:9" outlineLevel="1">
      <c r="A24" s="6">
        <v>141350</v>
      </c>
      <c r="B24" s="3" t="s">
        <v>53</v>
      </c>
      <c r="C24" s="7"/>
      <c r="D24" s="110">
        <f t="shared" si="0"/>
        <v>0</v>
      </c>
      <c r="E24" s="155">
        <f t="shared" si="1"/>
        <v>961.66666666666674</v>
      </c>
      <c r="F24" s="155">
        <v>1154</v>
      </c>
      <c r="G24" s="111">
        <f t="shared" si="2"/>
        <v>0</v>
      </c>
      <c r="H24" s="114" t="s">
        <v>48</v>
      </c>
    </row>
    <row r="25" spans="1:9" outlineLevel="1">
      <c r="A25" s="6">
        <v>141351</v>
      </c>
      <c r="B25" s="3" t="s">
        <v>54</v>
      </c>
      <c r="C25" s="7"/>
      <c r="D25" s="110">
        <f t="shared" si="0"/>
        <v>0</v>
      </c>
      <c r="E25" s="155">
        <f t="shared" si="1"/>
        <v>961.66666666666674</v>
      </c>
      <c r="F25" s="155">
        <v>1154</v>
      </c>
      <c r="G25" s="111">
        <f t="shared" si="2"/>
        <v>0</v>
      </c>
      <c r="H25" s="114" t="s">
        <v>48</v>
      </c>
    </row>
    <row r="26" spans="1:9" outlineLevel="1">
      <c r="A26" s="8">
        <v>141352</v>
      </c>
      <c r="B26" s="3" t="s">
        <v>55</v>
      </c>
      <c r="C26" s="7"/>
      <c r="D26" s="110">
        <f t="shared" si="0"/>
        <v>0</v>
      </c>
      <c r="E26" s="155">
        <f t="shared" si="1"/>
        <v>961.66666666666674</v>
      </c>
      <c r="F26" s="155">
        <v>1154</v>
      </c>
      <c r="G26" s="111">
        <f t="shared" si="2"/>
        <v>0</v>
      </c>
      <c r="H26" s="114" t="s">
        <v>48</v>
      </c>
    </row>
    <row r="27" spans="1:9" outlineLevel="1">
      <c r="A27" s="6">
        <v>141342</v>
      </c>
      <c r="B27" s="3" t="s">
        <v>56</v>
      </c>
      <c r="C27" s="7"/>
      <c r="D27" s="110">
        <f t="shared" si="0"/>
        <v>0</v>
      </c>
      <c r="E27" s="155">
        <f t="shared" si="1"/>
        <v>961.66666666666674</v>
      </c>
      <c r="F27" s="155">
        <v>1154</v>
      </c>
      <c r="G27" s="111">
        <f t="shared" si="2"/>
        <v>0</v>
      </c>
      <c r="H27" s="145" t="s">
        <v>48</v>
      </c>
    </row>
    <row r="28" spans="1:9" outlineLevel="1">
      <c r="A28" s="8">
        <v>141343</v>
      </c>
      <c r="B28" s="3" t="s">
        <v>57</v>
      </c>
      <c r="C28" s="7"/>
      <c r="D28" s="110">
        <f t="shared" si="0"/>
        <v>0</v>
      </c>
      <c r="E28" s="155">
        <f t="shared" si="1"/>
        <v>961.66666666666674</v>
      </c>
      <c r="F28" s="155">
        <v>1154</v>
      </c>
      <c r="G28" s="111">
        <f t="shared" si="2"/>
        <v>0</v>
      </c>
      <c r="H28" s="114" t="s">
        <v>48</v>
      </c>
    </row>
    <row r="29" spans="1:9" outlineLevel="1">
      <c r="A29" s="8">
        <v>141344</v>
      </c>
      <c r="B29" s="3" t="s">
        <v>58</v>
      </c>
      <c r="C29" s="7"/>
      <c r="D29" s="110">
        <f t="shared" si="0"/>
        <v>0</v>
      </c>
      <c r="E29" s="155">
        <f t="shared" si="1"/>
        <v>961.66666666666674</v>
      </c>
      <c r="F29" s="155">
        <v>1154</v>
      </c>
      <c r="G29" s="111">
        <f t="shared" si="2"/>
        <v>0</v>
      </c>
      <c r="H29" s="114" t="s">
        <v>48</v>
      </c>
    </row>
    <row r="30" spans="1:9" outlineLevel="1">
      <c r="A30" s="8">
        <v>141354</v>
      </c>
      <c r="B30" s="3" t="s">
        <v>59</v>
      </c>
      <c r="C30" s="7"/>
      <c r="D30" s="110">
        <f t="shared" si="0"/>
        <v>0</v>
      </c>
      <c r="E30" s="155">
        <f t="shared" si="1"/>
        <v>961.66666666666674</v>
      </c>
      <c r="F30" s="155">
        <v>1154</v>
      </c>
      <c r="G30" s="111">
        <f t="shared" si="2"/>
        <v>0</v>
      </c>
      <c r="H30" s="114" t="s">
        <v>48</v>
      </c>
    </row>
    <row r="31" spans="1:9" outlineLevel="1">
      <c r="A31" s="8">
        <v>141353</v>
      </c>
      <c r="B31" s="3" t="s">
        <v>60</v>
      </c>
      <c r="C31" s="7"/>
      <c r="D31" s="110">
        <f t="shared" si="0"/>
        <v>0</v>
      </c>
      <c r="E31" s="155">
        <f t="shared" si="1"/>
        <v>961.66666666666674</v>
      </c>
      <c r="F31" s="155">
        <v>1154</v>
      </c>
      <c r="G31" s="111">
        <f t="shared" si="2"/>
        <v>0</v>
      </c>
      <c r="H31" s="114">
        <v>15</v>
      </c>
    </row>
    <row r="32" spans="1:9" outlineLevel="1">
      <c r="A32" s="8">
        <v>141385</v>
      </c>
      <c r="B32" s="3" t="s">
        <v>434</v>
      </c>
      <c r="C32" s="7"/>
      <c r="D32" s="110">
        <f t="shared" si="0"/>
        <v>0</v>
      </c>
      <c r="E32" s="155">
        <f t="shared" si="1"/>
        <v>961.66666666666674</v>
      </c>
      <c r="F32" s="155">
        <v>1154</v>
      </c>
      <c r="G32" s="111">
        <f t="shared" si="2"/>
        <v>0</v>
      </c>
      <c r="H32" s="145" t="s">
        <v>48</v>
      </c>
    </row>
    <row r="33" spans="1:8" outlineLevel="1">
      <c r="A33" s="8">
        <v>141327</v>
      </c>
      <c r="B33" s="3" t="s">
        <v>61</v>
      </c>
      <c r="C33" s="7"/>
      <c r="D33" s="110">
        <f t="shared" si="0"/>
        <v>0</v>
      </c>
      <c r="E33" s="155">
        <f t="shared" si="1"/>
        <v>961.66666666666674</v>
      </c>
      <c r="F33" s="155">
        <v>1154</v>
      </c>
      <c r="G33" s="111">
        <f t="shared" si="2"/>
        <v>0</v>
      </c>
      <c r="H33" s="145" t="s">
        <v>48</v>
      </c>
    </row>
    <row r="34" spans="1:8" outlineLevel="1">
      <c r="A34" s="8">
        <v>141324</v>
      </c>
      <c r="B34" s="3" t="s">
        <v>62</v>
      </c>
      <c r="C34" s="7"/>
      <c r="D34" s="110">
        <f t="shared" si="0"/>
        <v>0</v>
      </c>
      <c r="E34" s="155">
        <f t="shared" si="1"/>
        <v>961.66666666666674</v>
      </c>
      <c r="F34" s="155">
        <v>1154</v>
      </c>
      <c r="G34" s="111">
        <f t="shared" si="2"/>
        <v>0</v>
      </c>
      <c r="H34" s="114">
        <v>15</v>
      </c>
    </row>
    <row r="35" spans="1:8" outlineLevel="1">
      <c r="A35" s="8">
        <v>141325</v>
      </c>
      <c r="B35" s="3" t="s">
        <v>63</v>
      </c>
      <c r="C35" s="7"/>
      <c r="D35" s="110">
        <f t="shared" si="0"/>
        <v>0</v>
      </c>
      <c r="E35" s="155">
        <f t="shared" si="1"/>
        <v>961.66666666666674</v>
      </c>
      <c r="F35" s="155">
        <v>1154</v>
      </c>
      <c r="G35" s="111">
        <f t="shared" si="2"/>
        <v>0</v>
      </c>
      <c r="H35" s="114" t="s">
        <v>48</v>
      </c>
    </row>
    <row r="36" spans="1:8" outlineLevel="1">
      <c r="A36" s="8">
        <v>141326</v>
      </c>
      <c r="B36" s="3" t="s">
        <v>64</v>
      </c>
      <c r="C36" s="7"/>
      <c r="D36" s="110">
        <f t="shared" si="0"/>
        <v>0</v>
      </c>
      <c r="E36" s="155">
        <f t="shared" si="1"/>
        <v>961.66666666666674</v>
      </c>
      <c r="F36" s="155">
        <v>1154</v>
      </c>
      <c r="G36" s="111">
        <f t="shared" si="2"/>
        <v>0</v>
      </c>
      <c r="H36" s="114">
        <v>15</v>
      </c>
    </row>
    <row r="37" spans="1:8" outlineLevel="1">
      <c r="A37" s="8">
        <v>141373</v>
      </c>
      <c r="B37" s="3" t="s">
        <v>65</v>
      </c>
      <c r="C37" s="7"/>
      <c r="D37" s="110">
        <f t="shared" si="0"/>
        <v>0</v>
      </c>
      <c r="E37" s="155">
        <f t="shared" si="1"/>
        <v>961.66666666666674</v>
      </c>
      <c r="F37" s="155">
        <v>1154</v>
      </c>
      <c r="G37" s="111">
        <f t="shared" si="2"/>
        <v>0</v>
      </c>
      <c r="H37" s="114" t="s">
        <v>48</v>
      </c>
    </row>
    <row r="38" spans="1:8" outlineLevel="1">
      <c r="A38" s="8">
        <v>141374</v>
      </c>
      <c r="B38" s="3" t="s">
        <v>66</v>
      </c>
      <c r="C38" s="7"/>
      <c r="D38" s="110">
        <f t="shared" si="0"/>
        <v>0</v>
      </c>
      <c r="E38" s="155">
        <f t="shared" si="1"/>
        <v>961.66666666666674</v>
      </c>
      <c r="F38" s="155">
        <v>1154</v>
      </c>
      <c r="G38" s="111">
        <f t="shared" si="2"/>
        <v>0</v>
      </c>
      <c r="H38" s="114">
        <v>15</v>
      </c>
    </row>
    <row r="39" spans="1:8" outlineLevel="1">
      <c r="A39" s="8">
        <v>141375</v>
      </c>
      <c r="B39" s="3" t="s">
        <v>67</v>
      </c>
      <c r="C39" s="7"/>
      <c r="D39" s="110">
        <f t="shared" si="0"/>
        <v>0</v>
      </c>
      <c r="E39" s="155">
        <f t="shared" si="1"/>
        <v>961.66666666666674</v>
      </c>
      <c r="F39" s="155">
        <v>1154</v>
      </c>
      <c r="G39" s="111">
        <f t="shared" si="2"/>
        <v>0</v>
      </c>
      <c r="H39" s="114">
        <v>15</v>
      </c>
    </row>
    <row r="40" spans="1:8" outlineLevel="1">
      <c r="A40" s="8">
        <v>141376</v>
      </c>
      <c r="B40" s="3" t="s">
        <v>68</v>
      </c>
      <c r="C40" s="7"/>
      <c r="D40" s="110">
        <f t="shared" si="0"/>
        <v>0</v>
      </c>
      <c r="E40" s="155">
        <f t="shared" si="1"/>
        <v>961.66666666666674</v>
      </c>
      <c r="F40" s="155">
        <v>1154</v>
      </c>
      <c r="G40" s="111">
        <f t="shared" si="2"/>
        <v>0</v>
      </c>
      <c r="H40" s="114" t="s">
        <v>48</v>
      </c>
    </row>
    <row r="41" spans="1:8" outlineLevel="1">
      <c r="A41" s="8">
        <v>141377</v>
      </c>
      <c r="B41" s="3" t="s">
        <v>69</v>
      </c>
      <c r="C41" s="7"/>
      <c r="D41" s="110">
        <f t="shared" si="0"/>
        <v>0</v>
      </c>
      <c r="E41" s="155">
        <f t="shared" si="1"/>
        <v>961.66666666666674</v>
      </c>
      <c r="F41" s="155">
        <v>1154</v>
      </c>
      <c r="G41" s="111">
        <f t="shared" si="2"/>
        <v>0</v>
      </c>
      <c r="H41" s="114" t="s">
        <v>48</v>
      </c>
    </row>
    <row r="42" spans="1:8" outlineLevel="1">
      <c r="A42" s="6">
        <v>141328</v>
      </c>
      <c r="B42" s="3" t="s">
        <v>70</v>
      </c>
      <c r="C42" s="7"/>
      <c r="D42" s="110">
        <f t="shared" si="0"/>
        <v>0</v>
      </c>
      <c r="E42" s="155">
        <f t="shared" si="1"/>
        <v>961.66666666666674</v>
      </c>
      <c r="F42" s="155">
        <v>1154</v>
      </c>
      <c r="G42" s="111">
        <f t="shared" si="2"/>
        <v>0</v>
      </c>
      <c r="H42" s="114">
        <v>15</v>
      </c>
    </row>
    <row r="43" spans="1:8" outlineLevel="1">
      <c r="A43" s="6">
        <v>141329</v>
      </c>
      <c r="B43" s="3" t="s">
        <v>71</v>
      </c>
      <c r="C43" s="7"/>
      <c r="D43" s="110">
        <f t="shared" si="0"/>
        <v>0</v>
      </c>
      <c r="E43" s="155">
        <f t="shared" si="1"/>
        <v>961.66666666666674</v>
      </c>
      <c r="F43" s="155">
        <v>1154</v>
      </c>
      <c r="G43" s="111">
        <f t="shared" si="2"/>
        <v>0</v>
      </c>
      <c r="H43" s="114">
        <v>15</v>
      </c>
    </row>
    <row r="44" spans="1:8" outlineLevel="1">
      <c r="A44" s="6">
        <v>141330</v>
      </c>
      <c r="B44" s="3" t="s">
        <v>72</v>
      </c>
      <c r="C44" s="7"/>
      <c r="D44" s="110">
        <f t="shared" si="0"/>
        <v>0</v>
      </c>
      <c r="E44" s="155">
        <f t="shared" si="1"/>
        <v>961.66666666666674</v>
      </c>
      <c r="F44" s="155">
        <v>1154</v>
      </c>
      <c r="G44" s="111">
        <f t="shared" si="2"/>
        <v>0</v>
      </c>
      <c r="H44" s="114">
        <v>15</v>
      </c>
    </row>
    <row r="45" spans="1:8" outlineLevel="1">
      <c r="A45" s="6">
        <v>141331</v>
      </c>
      <c r="B45" s="8" t="s">
        <v>73</v>
      </c>
      <c r="C45" s="7"/>
      <c r="D45" s="110">
        <f t="shared" si="0"/>
        <v>0</v>
      </c>
      <c r="E45" s="155">
        <f t="shared" si="1"/>
        <v>961.66666666666674</v>
      </c>
      <c r="F45" s="155">
        <v>1154</v>
      </c>
      <c r="G45" s="111">
        <f t="shared" si="2"/>
        <v>0</v>
      </c>
      <c r="H45" s="114">
        <v>15</v>
      </c>
    </row>
    <row r="46" spans="1:8" outlineLevel="1">
      <c r="A46" s="6">
        <v>141332</v>
      </c>
      <c r="B46" s="3" t="s">
        <v>74</v>
      </c>
      <c r="C46" s="7"/>
      <c r="D46" s="110">
        <f t="shared" si="0"/>
        <v>0</v>
      </c>
      <c r="E46" s="155">
        <f t="shared" si="1"/>
        <v>961.66666666666674</v>
      </c>
      <c r="F46" s="155">
        <v>1154</v>
      </c>
      <c r="G46" s="111">
        <f t="shared" si="2"/>
        <v>0</v>
      </c>
      <c r="H46" s="114">
        <v>15</v>
      </c>
    </row>
    <row r="47" spans="1:8" outlineLevel="1">
      <c r="A47" s="8">
        <v>141333</v>
      </c>
      <c r="B47" s="3" t="s">
        <v>75</v>
      </c>
      <c r="C47" s="7"/>
      <c r="D47" s="110">
        <f t="shared" si="0"/>
        <v>0</v>
      </c>
      <c r="E47" s="155">
        <f t="shared" si="1"/>
        <v>961.66666666666674</v>
      </c>
      <c r="F47" s="155">
        <v>1154</v>
      </c>
      <c r="G47" s="111">
        <f t="shared" si="2"/>
        <v>0</v>
      </c>
      <c r="H47" s="114" t="s">
        <v>48</v>
      </c>
    </row>
    <row r="48" spans="1:8" outlineLevel="1">
      <c r="A48" s="8">
        <v>141334</v>
      </c>
      <c r="B48" s="3" t="s">
        <v>76</v>
      </c>
      <c r="C48" s="7"/>
      <c r="D48" s="110">
        <f t="shared" si="0"/>
        <v>0</v>
      </c>
      <c r="E48" s="155">
        <f t="shared" si="1"/>
        <v>961.66666666666674</v>
      </c>
      <c r="F48" s="155">
        <v>1154</v>
      </c>
      <c r="G48" s="111">
        <f t="shared" si="2"/>
        <v>0</v>
      </c>
      <c r="H48" s="114" t="s">
        <v>48</v>
      </c>
    </row>
    <row r="49" spans="1:9" ht="51" outlineLevel="1">
      <c r="A49" s="348" t="s">
        <v>77</v>
      </c>
      <c r="B49" s="348"/>
      <c r="C49" s="5" t="s">
        <v>46</v>
      </c>
      <c r="D49" s="5"/>
      <c r="E49" s="154" t="s">
        <v>527</v>
      </c>
      <c r="F49" s="154" t="s">
        <v>526</v>
      </c>
      <c r="G49" s="5" t="s">
        <v>528</v>
      </c>
      <c r="H49" s="5" t="s">
        <v>47</v>
      </c>
    </row>
    <row r="50" spans="1:9" outlineLevel="1">
      <c r="A50" s="8">
        <v>137307</v>
      </c>
      <c r="B50" s="3" t="s">
        <v>78</v>
      </c>
      <c r="C50" s="7"/>
      <c r="D50" s="110">
        <f t="shared" ref="D50:D79" si="3">0.684*C50</f>
        <v>0</v>
      </c>
      <c r="E50" s="155">
        <f t="shared" si="1"/>
        <v>1150.8333333333333</v>
      </c>
      <c r="F50" s="155">
        <v>1381</v>
      </c>
      <c r="G50" s="111">
        <f t="shared" ref="G50:G79" si="4">C50*F50</f>
        <v>0</v>
      </c>
      <c r="H50" s="114" t="s">
        <v>48</v>
      </c>
      <c r="I50" s="124"/>
    </row>
    <row r="51" spans="1:9" outlineLevel="1">
      <c r="A51" s="8">
        <v>141357</v>
      </c>
      <c r="B51" s="3" t="s">
        <v>79</v>
      </c>
      <c r="C51" s="7"/>
      <c r="D51" s="110">
        <f t="shared" si="3"/>
        <v>0</v>
      </c>
      <c r="E51" s="155">
        <f t="shared" si="1"/>
        <v>1150.8333333333333</v>
      </c>
      <c r="F51" s="155">
        <v>1381</v>
      </c>
      <c r="G51" s="111">
        <f t="shared" si="4"/>
        <v>0</v>
      </c>
      <c r="H51" s="114">
        <v>15</v>
      </c>
      <c r="I51" s="124"/>
    </row>
    <row r="52" spans="1:9" outlineLevel="1">
      <c r="A52" s="8">
        <v>141358</v>
      </c>
      <c r="B52" s="3" t="s">
        <v>80</v>
      </c>
      <c r="C52" s="7"/>
      <c r="D52" s="110">
        <f t="shared" si="3"/>
        <v>0</v>
      </c>
      <c r="E52" s="155">
        <f t="shared" si="1"/>
        <v>1150.8333333333333</v>
      </c>
      <c r="F52" s="155">
        <v>1381</v>
      </c>
      <c r="G52" s="111">
        <f t="shared" si="4"/>
        <v>0</v>
      </c>
      <c r="H52" s="114">
        <v>45</v>
      </c>
      <c r="I52" s="124"/>
    </row>
    <row r="53" spans="1:9" outlineLevel="1">
      <c r="A53" s="8">
        <v>141359</v>
      </c>
      <c r="B53" s="3" t="s">
        <v>81</v>
      </c>
      <c r="C53" s="7"/>
      <c r="D53" s="110">
        <f t="shared" si="3"/>
        <v>0</v>
      </c>
      <c r="E53" s="155">
        <f t="shared" si="1"/>
        <v>1150.8333333333333</v>
      </c>
      <c r="F53" s="155">
        <v>1381</v>
      </c>
      <c r="G53" s="111">
        <f t="shared" si="4"/>
        <v>0</v>
      </c>
      <c r="H53" s="114">
        <v>15</v>
      </c>
      <c r="I53" s="124"/>
    </row>
    <row r="54" spans="1:9" outlineLevel="1">
      <c r="A54" s="6">
        <v>141360</v>
      </c>
      <c r="B54" s="3" t="s">
        <v>82</v>
      </c>
      <c r="C54" s="7"/>
      <c r="D54" s="110">
        <f t="shared" si="3"/>
        <v>0</v>
      </c>
      <c r="E54" s="155">
        <f t="shared" si="1"/>
        <v>1150.8333333333333</v>
      </c>
      <c r="F54" s="155">
        <v>1381</v>
      </c>
      <c r="G54" s="111">
        <f t="shared" si="4"/>
        <v>0</v>
      </c>
      <c r="H54" s="114">
        <v>15</v>
      </c>
      <c r="I54" s="124"/>
    </row>
    <row r="55" spans="1:9" outlineLevel="1">
      <c r="A55" s="6">
        <v>141361</v>
      </c>
      <c r="B55" s="3" t="s">
        <v>83</v>
      </c>
      <c r="C55" s="7"/>
      <c r="D55" s="110">
        <f t="shared" si="3"/>
        <v>0</v>
      </c>
      <c r="E55" s="155">
        <f t="shared" si="1"/>
        <v>1150.8333333333333</v>
      </c>
      <c r="F55" s="155">
        <v>1381</v>
      </c>
      <c r="G55" s="111">
        <f t="shared" si="4"/>
        <v>0</v>
      </c>
      <c r="H55" s="114">
        <v>45</v>
      </c>
      <c r="I55" s="124"/>
    </row>
    <row r="56" spans="1:9" outlineLevel="1">
      <c r="A56" s="6">
        <v>141362</v>
      </c>
      <c r="B56" s="3" t="s">
        <v>84</v>
      </c>
      <c r="C56" s="7"/>
      <c r="D56" s="110">
        <f t="shared" si="3"/>
        <v>0</v>
      </c>
      <c r="E56" s="155">
        <f t="shared" si="1"/>
        <v>1150.8333333333333</v>
      </c>
      <c r="F56" s="155">
        <v>1381</v>
      </c>
      <c r="G56" s="111">
        <f t="shared" si="4"/>
        <v>0</v>
      </c>
      <c r="H56" s="114">
        <v>15</v>
      </c>
      <c r="I56" s="124"/>
    </row>
    <row r="57" spans="1:9" outlineLevel="1">
      <c r="A57" s="6">
        <v>141363</v>
      </c>
      <c r="B57" s="3" t="s">
        <v>85</v>
      </c>
      <c r="C57" s="7"/>
      <c r="D57" s="110">
        <f t="shared" si="3"/>
        <v>0</v>
      </c>
      <c r="E57" s="155">
        <f t="shared" si="1"/>
        <v>1150.8333333333333</v>
      </c>
      <c r="F57" s="155">
        <v>1381</v>
      </c>
      <c r="G57" s="111">
        <f t="shared" si="4"/>
        <v>0</v>
      </c>
      <c r="H57" s="114">
        <v>45</v>
      </c>
      <c r="I57" s="124"/>
    </row>
    <row r="58" spans="1:9" outlineLevel="1">
      <c r="A58" s="8">
        <v>141364</v>
      </c>
      <c r="B58" s="3" t="s">
        <v>86</v>
      </c>
      <c r="C58" s="7"/>
      <c r="D58" s="110">
        <f t="shared" si="3"/>
        <v>0</v>
      </c>
      <c r="E58" s="155">
        <f t="shared" si="1"/>
        <v>1150.8333333333333</v>
      </c>
      <c r="F58" s="155">
        <v>1381</v>
      </c>
      <c r="G58" s="111">
        <f t="shared" si="4"/>
        <v>0</v>
      </c>
      <c r="H58" s="114">
        <v>30</v>
      </c>
      <c r="I58" s="124"/>
    </row>
    <row r="59" spans="1:9" outlineLevel="1">
      <c r="A59" s="6">
        <v>141365</v>
      </c>
      <c r="B59" s="3" t="s">
        <v>87</v>
      </c>
      <c r="C59" s="7"/>
      <c r="D59" s="110">
        <f t="shared" si="3"/>
        <v>0</v>
      </c>
      <c r="E59" s="155">
        <f t="shared" si="1"/>
        <v>1150.8333333333333</v>
      </c>
      <c r="F59" s="155">
        <v>1381</v>
      </c>
      <c r="G59" s="111">
        <f t="shared" si="4"/>
        <v>0</v>
      </c>
      <c r="H59" s="114">
        <v>30</v>
      </c>
      <c r="I59" s="124"/>
    </row>
    <row r="60" spans="1:9" outlineLevel="1">
      <c r="A60" s="8">
        <v>141371</v>
      </c>
      <c r="B60" s="3" t="s">
        <v>88</v>
      </c>
      <c r="C60" s="7"/>
      <c r="D60" s="110">
        <f t="shared" si="3"/>
        <v>0</v>
      </c>
      <c r="E60" s="155">
        <f t="shared" si="1"/>
        <v>1150.8333333333333</v>
      </c>
      <c r="F60" s="155">
        <v>1381</v>
      </c>
      <c r="G60" s="111">
        <f t="shared" si="4"/>
        <v>0</v>
      </c>
      <c r="H60" s="114">
        <v>45</v>
      </c>
      <c r="I60" s="124"/>
    </row>
    <row r="61" spans="1:9" outlineLevel="1">
      <c r="A61" s="8">
        <v>141366</v>
      </c>
      <c r="B61" s="3" t="s">
        <v>89</v>
      </c>
      <c r="C61" s="7"/>
      <c r="D61" s="110">
        <f t="shared" si="3"/>
        <v>0</v>
      </c>
      <c r="E61" s="155">
        <f t="shared" si="1"/>
        <v>1150.8333333333333</v>
      </c>
      <c r="F61" s="155">
        <v>1381</v>
      </c>
      <c r="G61" s="111">
        <f t="shared" si="4"/>
        <v>0</v>
      </c>
      <c r="H61" s="114">
        <v>15</v>
      </c>
      <c r="I61" s="124"/>
    </row>
    <row r="62" spans="1:9" outlineLevel="1">
      <c r="A62" s="8">
        <v>141367</v>
      </c>
      <c r="B62" s="3" t="s">
        <v>90</v>
      </c>
      <c r="C62" s="7"/>
      <c r="D62" s="110">
        <f t="shared" si="3"/>
        <v>0</v>
      </c>
      <c r="E62" s="155">
        <f t="shared" si="1"/>
        <v>1150.8333333333333</v>
      </c>
      <c r="F62" s="155">
        <v>1381</v>
      </c>
      <c r="G62" s="111">
        <f t="shared" si="4"/>
        <v>0</v>
      </c>
      <c r="H62" s="114">
        <v>15</v>
      </c>
      <c r="I62" s="124"/>
    </row>
    <row r="63" spans="1:9" outlineLevel="1">
      <c r="A63" s="8">
        <v>141383</v>
      </c>
      <c r="B63" s="3" t="s">
        <v>91</v>
      </c>
      <c r="C63" s="7"/>
      <c r="D63" s="110">
        <f t="shared" si="3"/>
        <v>0</v>
      </c>
      <c r="E63" s="155">
        <f t="shared" si="1"/>
        <v>1150.8333333333333</v>
      </c>
      <c r="F63" s="155">
        <v>1381</v>
      </c>
      <c r="G63" s="111">
        <f t="shared" si="4"/>
        <v>0</v>
      </c>
      <c r="H63" s="114">
        <v>15</v>
      </c>
      <c r="I63" s="124"/>
    </row>
    <row r="64" spans="1:9" outlineLevel="1">
      <c r="A64" s="8">
        <v>141368</v>
      </c>
      <c r="B64" s="3" t="s">
        <v>92</v>
      </c>
      <c r="C64" s="7"/>
      <c r="D64" s="110">
        <f t="shared" si="3"/>
        <v>0</v>
      </c>
      <c r="E64" s="155">
        <f t="shared" si="1"/>
        <v>1150.8333333333333</v>
      </c>
      <c r="F64" s="155">
        <v>1381</v>
      </c>
      <c r="G64" s="111">
        <f t="shared" si="4"/>
        <v>0</v>
      </c>
      <c r="H64" s="114">
        <v>45</v>
      </c>
      <c r="I64" s="124"/>
    </row>
    <row r="65" spans="1:9" outlineLevel="1">
      <c r="A65" s="8">
        <v>141369</v>
      </c>
      <c r="B65" s="3" t="s">
        <v>93</v>
      </c>
      <c r="C65" s="7"/>
      <c r="D65" s="110">
        <f t="shared" si="3"/>
        <v>0</v>
      </c>
      <c r="E65" s="155">
        <f t="shared" si="1"/>
        <v>1150.8333333333333</v>
      </c>
      <c r="F65" s="155">
        <v>1381</v>
      </c>
      <c r="G65" s="111">
        <f t="shared" si="4"/>
        <v>0</v>
      </c>
      <c r="H65" s="114">
        <v>45</v>
      </c>
      <c r="I65" s="124"/>
    </row>
    <row r="66" spans="1:9" outlineLevel="1">
      <c r="A66" s="8">
        <v>141370</v>
      </c>
      <c r="B66" s="3" t="s">
        <v>94</v>
      </c>
      <c r="C66" s="7"/>
      <c r="D66" s="110">
        <f t="shared" si="3"/>
        <v>0</v>
      </c>
      <c r="E66" s="155">
        <f t="shared" si="1"/>
        <v>1150.8333333333333</v>
      </c>
      <c r="F66" s="155">
        <v>1381</v>
      </c>
      <c r="G66" s="111">
        <f t="shared" si="4"/>
        <v>0</v>
      </c>
      <c r="H66" s="114">
        <v>45</v>
      </c>
      <c r="I66" s="124"/>
    </row>
    <row r="67" spans="1:9" outlineLevel="1">
      <c r="A67" s="8">
        <v>141372</v>
      </c>
      <c r="B67" s="3" t="s">
        <v>95</v>
      </c>
      <c r="C67" s="7"/>
      <c r="D67" s="110">
        <f t="shared" si="3"/>
        <v>0</v>
      </c>
      <c r="E67" s="155">
        <f t="shared" si="1"/>
        <v>1150.8333333333333</v>
      </c>
      <c r="F67" s="155">
        <v>1381</v>
      </c>
      <c r="G67" s="111">
        <f t="shared" si="4"/>
        <v>0</v>
      </c>
      <c r="H67" s="114">
        <v>15</v>
      </c>
      <c r="I67" s="124"/>
    </row>
    <row r="68" spans="1:9" outlineLevel="1">
      <c r="A68" s="8">
        <v>141378</v>
      </c>
      <c r="B68" s="3" t="s">
        <v>96</v>
      </c>
      <c r="C68" s="7"/>
      <c r="D68" s="110">
        <f t="shared" si="3"/>
        <v>0</v>
      </c>
      <c r="E68" s="155">
        <f t="shared" si="1"/>
        <v>1150.8333333333333</v>
      </c>
      <c r="F68" s="155">
        <v>1381</v>
      </c>
      <c r="G68" s="111">
        <f t="shared" si="4"/>
        <v>0</v>
      </c>
      <c r="H68" s="114">
        <v>15</v>
      </c>
      <c r="I68" s="124"/>
    </row>
    <row r="69" spans="1:9" outlineLevel="1">
      <c r="A69" s="8">
        <v>141379</v>
      </c>
      <c r="B69" s="3" t="s">
        <v>97</v>
      </c>
      <c r="C69" s="7"/>
      <c r="D69" s="110">
        <f t="shared" si="3"/>
        <v>0</v>
      </c>
      <c r="E69" s="155">
        <f t="shared" si="1"/>
        <v>1150.8333333333333</v>
      </c>
      <c r="F69" s="155">
        <v>1381</v>
      </c>
      <c r="G69" s="111">
        <f t="shared" si="4"/>
        <v>0</v>
      </c>
      <c r="H69" s="114">
        <v>45</v>
      </c>
      <c r="I69" s="124"/>
    </row>
    <row r="70" spans="1:9" outlineLevel="1">
      <c r="A70" s="8">
        <v>141380</v>
      </c>
      <c r="B70" s="3" t="s">
        <v>98</v>
      </c>
      <c r="C70" s="7"/>
      <c r="D70" s="110">
        <f t="shared" si="3"/>
        <v>0</v>
      </c>
      <c r="E70" s="155">
        <f t="shared" si="1"/>
        <v>1150.8333333333333</v>
      </c>
      <c r="F70" s="155">
        <v>1381</v>
      </c>
      <c r="G70" s="111">
        <f t="shared" si="4"/>
        <v>0</v>
      </c>
      <c r="H70" s="114">
        <v>45</v>
      </c>
      <c r="I70" s="124"/>
    </row>
    <row r="71" spans="1:9" outlineLevel="1">
      <c r="A71" s="8">
        <v>141381</v>
      </c>
      <c r="B71" s="3" t="s">
        <v>99</v>
      </c>
      <c r="C71" s="7"/>
      <c r="D71" s="110">
        <f t="shared" si="3"/>
        <v>0</v>
      </c>
      <c r="E71" s="155">
        <f t="shared" si="1"/>
        <v>1150.8333333333333</v>
      </c>
      <c r="F71" s="155">
        <v>1381</v>
      </c>
      <c r="G71" s="111">
        <f t="shared" si="4"/>
        <v>0</v>
      </c>
      <c r="H71" s="114">
        <v>15</v>
      </c>
      <c r="I71" s="124"/>
    </row>
    <row r="72" spans="1:9" outlineLevel="1">
      <c r="A72" s="8">
        <v>141382</v>
      </c>
      <c r="B72" s="3" t="s">
        <v>100</v>
      </c>
      <c r="C72" s="7"/>
      <c r="D72" s="110">
        <f t="shared" si="3"/>
        <v>0</v>
      </c>
      <c r="E72" s="155">
        <f t="shared" si="1"/>
        <v>1150.8333333333333</v>
      </c>
      <c r="F72" s="155">
        <v>1381</v>
      </c>
      <c r="G72" s="111">
        <f t="shared" si="4"/>
        <v>0</v>
      </c>
      <c r="H72" s="114">
        <v>45</v>
      </c>
      <c r="I72" s="124"/>
    </row>
    <row r="73" spans="1:9" outlineLevel="1">
      <c r="A73" s="8">
        <v>141335</v>
      </c>
      <c r="B73" s="3" t="s">
        <v>101</v>
      </c>
      <c r="C73" s="7"/>
      <c r="D73" s="110">
        <f t="shared" si="3"/>
        <v>0</v>
      </c>
      <c r="E73" s="155">
        <f t="shared" si="1"/>
        <v>1150.8333333333333</v>
      </c>
      <c r="F73" s="155">
        <v>1381</v>
      </c>
      <c r="G73" s="111">
        <f t="shared" si="4"/>
        <v>0</v>
      </c>
      <c r="H73" s="114">
        <v>45</v>
      </c>
      <c r="I73" s="124"/>
    </row>
    <row r="74" spans="1:9" outlineLevel="1">
      <c r="A74" s="8">
        <v>141336</v>
      </c>
      <c r="B74" s="3" t="s">
        <v>102</v>
      </c>
      <c r="C74" s="7"/>
      <c r="D74" s="110">
        <f t="shared" si="3"/>
        <v>0</v>
      </c>
      <c r="E74" s="155">
        <f t="shared" si="1"/>
        <v>1150.8333333333333</v>
      </c>
      <c r="F74" s="155">
        <v>1381</v>
      </c>
      <c r="G74" s="111">
        <f t="shared" si="4"/>
        <v>0</v>
      </c>
      <c r="H74" s="114">
        <v>45</v>
      </c>
      <c r="I74" s="124"/>
    </row>
    <row r="75" spans="1:9" outlineLevel="1">
      <c r="A75" s="8">
        <v>141337</v>
      </c>
      <c r="B75" s="3" t="s">
        <v>103</v>
      </c>
      <c r="C75" s="7"/>
      <c r="D75" s="110">
        <f t="shared" si="3"/>
        <v>0</v>
      </c>
      <c r="E75" s="155">
        <f t="shared" si="1"/>
        <v>1150.8333333333333</v>
      </c>
      <c r="F75" s="155">
        <v>1381</v>
      </c>
      <c r="G75" s="111">
        <f t="shared" si="4"/>
        <v>0</v>
      </c>
      <c r="H75" s="114">
        <v>45</v>
      </c>
      <c r="I75" s="124"/>
    </row>
    <row r="76" spans="1:9" outlineLevel="1">
      <c r="A76" s="8">
        <v>141338</v>
      </c>
      <c r="B76" s="8" t="s">
        <v>104</v>
      </c>
      <c r="C76" s="7"/>
      <c r="D76" s="110">
        <f t="shared" si="3"/>
        <v>0</v>
      </c>
      <c r="E76" s="155">
        <f t="shared" si="1"/>
        <v>1150.8333333333333</v>
      </c>
      <c r="F76" s="155">
        <v>1381</v>
      </c>
      <c r="G76" s="111">
        <f t="shared" si="4"/>
        <v>0</v>
      </c>
      <c r="H76" s="114">
        <v>45</v>
      </c>
      <c r="I76" s="124"/>
    </row>
    <row r="77" spans="1:9" outlineLevel="1">
      <c r="A77" s="8">
        <v>141339</v>
      </c>
      <c r="B77" s="3" t="s">
        <v>105</v>
      </c>
      <c r="C77" s="7"/>
      <c r="D77" s="110">
        <f t="shared" si="3"/>
        <v>0</v>
      </c>
      <c r="E77" s="155">
        <f t="shared" si="1"/>
        <v>1150.8333333333333</v>
      </c>
      <c r="F77" s="155">
        <v>1381</v>
      </c>
      <c r="G77" s="111">
        <f t="shared" si="4"/>
        <v>0</v>
      </c>
      <c r="H77" s="114">
        <v>45</v>
      </c>
      <c r="I77" s="124"/>
    </row>
    <row r="78" spans="1:9" outlineLevel="1">
      <c r="A78" s="8">
        <v>141340</v>
      </c>
      <c r="B78" s="3" t="s">
        <v>106</v>
      </c>
      <c r="C78" s="7"/>
      <c r="D78" s="110">
        <f t="shared" si="3"/>
        <v>0</v>
      </c>
      <c r="E78" s="155">
        <f t="shared" si="1"/>
        <v>1150.8333333333333</v>
      </c>
      <c r="F78" s="155">
        <v>1381</v>
      </c>
      <c r="G78" s="111">
        <f t="shared" si="4"/>
        <v>0</v>
      </c>
      <c r="H78" s="114">
        <v>45</v>
      </c>
      <c r="I78" s="124"/>
    </row>
    <row r="79" spans="1:9" outlineLevel="1">
      <c r="A79" s="8">
        <v>141341</v>
      </c>
      <c r="B79" s="3" t="s">
        <v>107</v>
      </c>
      <c r="C79" s="7"/>
      <c r="D79" s="110">
        <f t="shared" si="3"/>
        <v>0</v>
      </c>
      <c r="E79" s="155">
        <f t="shared" si="1"/>
        <v>1150.8333333333333</v>
      </c>
      <c r="F79" s="155">
        <v>1381</v>
      </c>
      <c r="G79" s="111">
        <f t="shared" si="4"/>
        <v>0</v>
      </c>
      <c r="H79" s="114">
        <v>45</v>
      </c>
      <c r="I79" s="124"/>
    </row>
    <row r="80" spans="1:9" ht="51" outlineLevel="1">
      <c r="A80" s="348" t="s">
        <v>108</v>
      </c>
      <c r="B80" s="348"/>
      <c r="C80" s="9"/>
      <c r="D80" s="5"/>
      <c r="E80" s="154" t="s">
        <v>527</v>
      </c>
      <c r="F80" s="154" t="s">
        <v>526</v>
      </c>
      <c r="G80" s="5" t="s">
        <v>528</v>
      </c>
      <c r="H80" s="5" t="s">
        <v>47</v>
      </c>
    </row>
    <row r="81" spans="1:8" outlineLevel="1">
      <c r="A81" s="13" t="s">
        <v>140</v>
      </c>
      <c r="B81" s="10"/>
      <c r="C81" s="10"/>
      <c r="D81" s="10"/>
      <c r="E81" s="156"/>
      <c r="F81" s="156"/>
      <c r="G81" s="10"/>
      <c r="H81" s="10"/>
    </row>
    <row r="82" spans="1:8" outlineLevel="1">
      <c r="A82" s="6">
        <v>4032390</v>
      </c>
      <c r="B82" s="12" t="s">
        <v>502</v>
      </c>
      <c r="C82" s="14"/>
      <c r="D82" s="121"/>
      <c r="E82" s="155">
        <f t="shared" ref="E82:E144" si="5">F82/120*100</f>
        <v>1375.8333333333333</v>
      </c>
      <c r="F82" s="155">
        <v>1651</v>
      </c>
      <c r="G82" s="109">
        <f>C82*F82</f>
        <v>0</v>
      </c>
      <c r="H82" s="114" t="s">
        <v>48</v>
      </c>
    </row>
    <row r="83" spans="1:8" outlineLevel="1">
      <c r="A83" s="6">
        <v>4077122</v>
      </c>
      <c r="B83" s="12" t="s">
        <v>602</v>
      </c>
      <c r="C83" s="14"/>
      <c r="D83" s="121"/>
      <c r="E83" s="155">
        <f t="shared" si="5"/>
        <v>1836.6666666666667</v>
      </c>
      <c r="F83" s="155">
        <v>2204</v>
      </c>
      <c r="G83" s="109">
        <f>C83*F83</f>
        <v>0</v>
      </c>
      <c r="H83" s="114" t="s">
        <v>48</v>
      </c>
    </row>
    <row r="84" spans="1:8" outlineLevel="1">
      <c r="A84" s="8">
        <v>4040055</v>
      </c>
      <c r="B84" s="3" t="s">
        <v>144</v>
      </c>
      <c r="C84" s="7"/>
      <c r="D84" s="119"/>
      <c r="E84" s="155">
        <f t="shared" si="5"/>
        <v>7150</v>
      </c>
      <c r="F84" s="155">
        <v>8580</v>
      </c>
      <c r="G84" s="111">
        <f>C84*F84</f>
        <v>0</v>
      </c>
      <c r="H84" s="114" t="s">
        <v>48</v>
      </c>
    </row>
    <row r="85" spans="1:8" outlineLevel="1">
      <c r="A85" s="8">
        <v>4017658</v>
      </c>
      <c r="B85" s="3" t="s">
        <v>145</v>
      </c>
      <c r="C85" s="7"/>
      <c r="D85" s="117"/>
      <c r="E85" s="155">
        <f t="shared" si="5"/>
        <v>18460</v>
      </c>
      <c r="F85" s="155">
        <v>22152</v>
      </c>
      <c r="G85" s="111">
        <f>C85*F85</f>
        <v>0</v>
      </c>
      <c r="H85" s="114" t="s">
        <v>48</v>
      </c>
    </row>
    <row r="86" spans="1:8" outlineLevel="1">
      <c r="A86" s="19" t="s">
        <v>473</v>
      </c>
      <c r="B86" s="10"/>
      <c r="C86" s="11" t="s">
        <v>109</v>
      </c>
      <c r="D86" s="10"/>
      <c r="E86" s="156"/>
      <c r="F86" s="156"/>
      <c r="G86" s="10"/>
      <c r="H86" s="10"/>
    </row>
    <row r="87" spans="1:8" outlineLevel="1">
      <c r="A87" s="8">
        <v>6700979</v>
      </c>
      <c r="B87" s="3" t="s">
        <v>110</v>
      </c>
      <c r="C87" s="7"/>
      <c r="D87" s="118"/>
      <c r="E87" s="155">
        <f t="shared" si="5"/>
        <v>1325</v>
      </c>
      <c r="F87" s="155">
        <v>1590</v>
      </c>
      <c r="G87" s="111">
        <f t="shared" ref="G87:G117" si="6">C87*F87</f>
        <v>0</v>
      </c>
      <c r="H87" s="114" t="s">
        <v>48</v>
      </c>
    </row>
    <row r="88" spans="1:8" outlineLevel="1">
      <c r="A88" s="8">
        <v>6700980</v>
      </c>
      <c r="B88" s="3" t="s">
        <v>111</v>
      </c>
      <c r="C88" s="7"/>
      <c r="D88" s="118"/>
      <c r="E88" s="155">
        <f t="shared" si="5"/>
        <v>1325</v>
      </c>
      <c r="F88" s="155">
        <v>1590</v>
      </c>
      <c r="G88" s="111">
        <f t="shared" si="6"/>
        <v>0</v>
      </c>
      <c r="H88" s="114" t="s">
        <v>48</v>
      </c>
    </row>
    <row r="89" spans="1:8" outlineLevel="1">
      <c r="A89" s="8">
        <v>6701029</v>
      </c>
      <c r="B89" s="3" t="s">
        <v>112</v>
      </c>
      <c r="C89" s="7"/>
      <c r="D89" s="118"/>
      <c r="E89" s="155">
        <f t="shared" si="5"/>
        <v>1325</v>
      </c>
      <c r="F89" s="155">
        <v>1590</v>
      </c>
      <c r="G89" s="111">
        <f t="shared" si="6"/>
        <v>0</v>
      </c>
      <c r="H89" s="114" t="s">
        <v>48</v>
      </c>
    </row>
    <row r="90" spans="1:8" outlineLevel="1">
      <c r="A90" s="8">
        <v>6700995</v>
      </c>
      <c r="B90" s="3" t="s">
        <v>113</v>
      </c>
      <c r="C90" s="7"/>
      <c r="D90" s="118"/>
      <c r="E90" s="155">
        <f t="shared" si="5"/>
        <v>1325</v>
      </c>
      <c r="F90" s="155">
        <v>1590</v>
      </c>
      <c r="G90" s="111">
        <f t="shared" si="6"/>
        <v>0</v>
      </c>
      <c r="H90" s="114" t="s">
        <v>48</v>
      </c>
    </row>
    <row r="91" spans="1:8" outlineLevel="1">
      <c r="A91" s="8">
        <v>6701012</v>
      </c>
      <c r="B91" s="3" t="s">
        <v>114</v>
      </c>
      <c r="C91" s="7"/>
      <c r="D91" s="118"/>
      <c r="E91" s="155">
        <f t="shared" si="5"/>
        <v>1325</v>
      </c>
      <c r="F91" s="155">
        <v>1590</v>
      </c>
      <c r="G91" s="111">
        <f t="shared" si="6"/>
        <v>0</v>
      </c>
      <c r="H91" s="114" t="s">
        <v>48</v>
      </c>
    </row>
    <row r="92" spans="1:8" outlineLevel="1">
      <c r="A92" s="8">
        <v>6701001</v>
      </c>
      <c r="B92" s="3" t="s">
        <v>115</v>
      </c>
      <c r="C92" s="7"/>
      <c r="D92" s="118"/>
      <c r="E92" s="155">
        <f t="shared" si="5"/>
        <v>1325</v>
      </c>
      <c r="F92" s="155">
        <v>1590</v>
      </c>
      <c r="G92" s="111">
        <f t="shared" si="6"/>
        <v>0</v>
      </c>
      <c r="H92" s="114" t="s">
        <v>48</v>
      </c>
    </row>
    <row r="93" spans="1:8" outlineLevel="1">
      <c r="A93" s="8">
        <v>6700982</v>
      </c>
      <c r="B93" s="3" t="s">
        <v>116</v>
      </c>
      <c r="C93" s="7"/>
      <c r="D93" s="118"/>
      <c r="E93" s="155">
        <f t="shared" si="5"/>
        <v>1325</v>
      </c>
      <c r="F93" s="155">
        <v>1590</v>
      </c>
      <c r="G93" s="111">
        <f t="shared" si="6"/>
        <v>0</v>
      </c>
      <c r="H93" s="114" t="s">
        <v>48</v>
      </c>
    </row>
    <row r="94" spans="1:8" outlineLevel="1">
      <c r="A94" s="8">
        <v>6701031</v>
      </c>
      <c r="B94" s="3" t="s">
        <v>117</v>
      </c>
      <c r="C94" s="7"/>
      <c r="D94" s="118"/>
      <c r="E94" s="155">
        <f t="shared" si="5"/>
        <v>1325</v>
      </c>
      <c r="F94" s="155">
        <v>1590</v>
      </c>
      <c r="G94" s="111">
        <f t="shared" si="6"/>
        <v>0</v>
      </c>
      <c r="H94" s="114" t="s">
        <v>48</v>
      </c>
    </row>
    <row r="95" spans="1:8" outlineLevel="1">
      <c r="A95" s="8">
        <v>6701043</v>
      </c>
      <c r="B95" s="3" t="s">
        <v>118</v>
      </c>
      <c r="C95" s="7"/>
      <c r="D95" s="118"/>
      <c r="E95" s="155">
        <f t="shared" si="5"/>
        <v>1325</v>
      </c>
      <c r="F95" s="155">
        <v>1590</v>
      </c>
      <c r="G95" s="111">
        <f t="shared" si="6"/>
        <v>0</v>
      </c>
      <c r="H95" s="114" t="s">
        <v>48</v>
      </c>
    </row>
    <row r="96" spans="1:8" outlineLevel="1">
      <c r="A96" s="8">
        <v>6701033</v>
      </c>
      <c r="B96" s="3" t="s">
        <v>119</v>
      </c>
      <c r="C96" s="7"/>
      <c r="D96" s="118"/>
      <c r="E96" s="155">
        <f t="shared" si="5"/>
        <v>1325</v>
      </c>
      <c r="F96" s="155">
        <v>1590</v>
      </c>
      <c r="G96" s="111">
        <f t="shared" si="6"/>
        <v>0</v>
      </c>
      <c r="H96" s="114" t="s">
        <v>48</v>
      </c>
    </row>
    <row r="97" spans="1:8" outlineLevel="1">
      <c r="A97" s="8">
        <v>6701034</v>
      </c>
      <c r="B97" s="3" t="s">
        <v>120</v>
      </c>
      <c r="C97" s="7"/>
      <c r="D97" s="118"/>
      <c r="E97" s="155">
        <f t="shared" si="5"/>
        <v>1325</v>
      </c>
      <c r="F97" s="155">
        <v>1590</v>
      </c>
      <c r="G97" s="111">
        <f t="shared" si="6"/>
        <v>0</v>
      </c>
      <c r="H97" s="114" t="s">
        <v>48</v>
      </c>
    </row>
    <row r="98" spans="1:8" outlineLevel="1">
      <c r="A98" s="8">
        <v>6701015</v>
      </c>
      <c r="B98" s="3" t="s">
        <v>121</v>
      </c>
      <c r="C98" s="7"/>
      <c r="D98" s="118"/>
      <c r="E98" s="155">
        <f t="shared" si="5"/>
        <v>1325</v>
      </c>
      <c r="F98" s="155">
        <v>1590</v>
      </c>
      <c r="G98" s="111">
        <f t="shared" si="6"/>
        <v>0</v>
      </c>
      <c r="H98" s="114" t="s">
        <v>48</v>
      </c>
    </row>
    <row r="99" spans="1:8" outlineLevel="1">
      <c r="A99" s="8">
        <v>6701448</v>
      </c>
      <c r="B99" s="3" t="s">
        <v>122</v>
      </c>
      <c r="C99" s="7"/>
      <c r="D99" s="118"/>
      <c r="E99" s="155">
        <f t="shared" si="5"/>
        <v>1325</v>
      </c>
      <c r="F99" s="155">
        <v>1590</v>
      </c>
      <c r="G99" s="111">
        <f t="shared" si="6"/>
        <v>0</v>
      </c>
      <c r="H99" s="114" t="s">
        <v>48</v>
      </c>
    </row>
    <row r="100" spans="1:8" outlineLevel="1">
      <c r="A100" s="8">
        <v>6701019</v>
      </c>
      <c r="B100" s="3" t="s">
        <v>123</v>
      </c>
      <c r="C100" s="7"/>
      <c r="D100" s="118"/>
      <c r="E100" s="155">
        <f t="shared" si="5"/>
        <v>1325</v>
      </c>
      <c r="F100" s="155">
        <v>1590</v>
      </c>
      <c r="G100" s="111">
        <f t="shared" si="6"/>
        <v>0</v>
      </c>
      <c r="H100" s="114" t="s">
        <v>48</v>
      </c>
    </row>
    <row r="101" spans="1:8" outlineLevel="1">
      <c r="A101" s="8">
        <v>6703214</v>
      </c>
      <c r="B101" s="3" t="s">
        <v>438</v>
      </c>
      <c r="C101" s="7"/>
      <c r="D101" s="118"/>
      <c r="E101" s="155">
        <f t="shared" si="5"/>
        <v>1325</v>
      </c>
      <c r="F101" s="155">
        <v>1590</v>
      </c>
      <c r="G101" s="111">
        <f t="shared" si="6"/>
        <v>0</v>
      </c>
      <c r="H101" s="114" t="s">
        <v>48</v>
      </c>
    </row>
    <row r="102" spans="1:8" outlineLevel="1">
      <c r="A102" s="8">
        <v>6701000</v>
      </c>
      <c r="B102" s="3" t="s">
        <v>124</v>
      </c>
      <c r="C102" s="7"/>
      <c r="D102" s="118"/>
      <c r="E102" s="155">
        <f t="shared" si="5"/>
        <v>1325</v>
      </c>
      <c r="F102" s="155">
        <v>1590</v>
      </c>
      <c r="G102" s="111">
        <f t="shared" si="6"/>
        <v>0</v>
      </c>
      <c r="H102" s="114" t="s">
        <v>48</v>
      </c>
    </row>
    <row r="103" spans="1:8" outlineLevel="1">
      <c r="A103" s="8">
        <v>6701005</v>
      </c>
      <c r="B103" s="3" t="s">
        <v>125</v>
      </c>
      <c r="C103" s="7"/>
      <c r="D103" s="118"/>
      <c r="E103" s="155">
        <f t="shared" si="5"/>
        <v>1325</v>
      </c>
      <c r="F103" s="155">
        <v>1590</v>
      </c>
      <c r="G103" s="111">
        <f t="shared" si="6"/>
        <v>0</v>
      </c>
      <c r="H103" s="114" t="s">
        <v>48</v>
      </c>
    </row>
    <row r="104" spans="1:8" outlineLevel="1">
      <c r="A104" s="8">
        <v>6700984</v>
      </c>
      <c r="B104" s="3" t="s">
        <v>126</v>
      </c>
      <c r="C104" s="7"/>
      <c r="D104" s="118"/>
      <c r="E104" s="155">
        <f t="shared" si="5"/>
        <v>1325</v>
      </c>
      <c r="F104" s="155">
        <v>1590</v>
      </c>
      <c r="G104" s="111">
        <f t="shared" si="6"/>
        <v>0</v>
      </c>
      <c r="H104" s="114" t="s">
        <v>48</v>
      </c>
    </row>
    <row r="105" spans="1:8" outlineLevel="1">
      <c r="A105" s="8">
        <v>6701014</v>
      </c>
      <c r="B105" s="3" t="s">
        <v>127</v>
      </c>
      <c r="C105" s="7"/>
      <c r="D105" s="118"/>
      <c r="E105" s="155">
        <f t="shared" si="5"/>
        <v>1325</v>
      </c>
      <c r="F105" s="155">
        <v>1590</v>
      </c>
      <c r="G105" s="111">
        <f t="shared" si="6"/>
        <v>0</v>
      </c>
      <c r="H105" s="114" t="s">
        <v>48</v>
      </c>
    </row>
    <row r="106" spans="1:8" outlineLevel="1">
      <c r="A106" s="8">
        <v>6702489</v>
      </c>
      <c r="B106" s="3" t="s">
        <v>128</v>
      </c>
      <c r="C106" s="7"/>
      <c r="D106" s="118"/>
      <c r="E106" s="155">
        <f t="shared" si="5"/>
        <v>1325</v>
      </c>
      <c r="F106" s="155">
        <v>1590</v>
      </c>
      <c r="G106" s="111">
        <f t="shared" si="6"/>
        <v>0</v>
      </c>
      <c r="H106" s="114" t="s">
        <v>48</v>
      </c>
    </row>
    <row r="107" spans="1:8" outlineLevel="1">
      <c r="A107" s="8">
        <v>6702816</v>
      </c>
      <c r="B107" s="3" t="s">
        <v>129</v>
      </c>
      <c r="C107" s="7"/>
      <c r="D107" s="118"/>
      <c r="E107" s="155">
        <f t="shared" si="5"/>
        <v>1325</v>
      </c>
      <c r="F107" s="155">
        <v>1590</v>
      </c>
      <c r="G107" s="111">
        <f t="shared" si="6"/>
        <v>0</v>
      </c>
      <c r="H107" s="114" t="s">
        <v>48</v>
      </c>
    </row>
    <row r="108" spans="1:8" outlineLevel="1">
      <c r="A108" s="8">
        <v>6702491</v>
      </c>
      <c r="B108" s="3" t="s">
        <v>130</v>
      </c>
      <c r="C108" s="7"/>
      <c r="D108" s="118"/>
      <c r="E108" s="155">
        <f t="shared" si="5"/>
        <v>1325</v>
      </c>
      <c r="F108" s="155">
        <v>1590</v>
      </c>
      <c r="G108" s="111">
        <f t="shared" si="6"/>
        <v>0</v>
      </c>
      <c r="H108" s="114" t="s">
        <v>48</v>
      </c>
    </row>
    <row r="109" spans="1:8" outlineLevel="1">
      <c r="A109" s="8">
        <v>6702490</v>
      </c>
      <c r="B109" s="3" t="s">
        <v>131</v>
      </c>
      <c r="C109" s="7"/>
      <c r="D109" s="118"/>
      <c r="E109" s="155">
        <f t="shared" si="5"/>
        <v>1325</v>
      </c>
      <c r="F109" s="155">
        <v>1590</v>
      </c>
      <c r="G109" s="111">
        <f t="shared" si="6"/>
        <v>0</v>
      </c>
      <c r="H109" s="114" t="s">
        <v>48</v>
      </c>
    </row>
    <row r="110" spans="1:8" outlineLevel="1">
      <c r="A110" s="8">
        <v>6702493</v>
      </c>
      <c r="B110" s="3" t="s">
        <v>132</v>
      </c>
      <c r="C110" s="7"/>
      <c r="D110" s="118"/>
      <c r="E110" s="155">
        <f t="shared" si="5"/>
        <v>1325</v>
      </c>
      <c r="F110" s="155">
        <v>1590</v>
      </c>
      <c r="G110" s="111">
        <f t="shared" si="6"/>
        <v>0</v>
      </c>
      <c r="H110" s="114" t="s">
        <v>48</v>
      </c>
    </row>
    <row r="111" spans="1:8" outlineLevel="1">
      <c r="A111" s="8">
        <v>6703633</v>
      </c>
      <c r="B111" s="3" t="s">
        <v>133</v>
      </c>
      <c r="C111" s="7"/>
      <c r="D111" s="118"/>
      <c r="E111" s="155">
        <f t="shared" si="5"/>
        <v>1325</v>
      </c>
      <c r="F111" s="155">
        <v>1590</v>
      </c>
      <c r="G111" s="111">
        <f t="shared" si="6"/>
        <v>0</v>
      </c>
      <c r="H111" s="114" t="s">
        <v>48</v>
      </c>
    </row>
    <row r="112" spans="1:8" outlineLevel="1">
      <c r="A112" s="8">
        <v>6703631</v>
      </c>
      <c r="B112" s="3" t="s">
        <v>134</v>
      </c>
      <c r="C112" s="7"/>
      <c r="D112" s="118"/>
      <c r="E112" s="155">
        <f t="shared" si="5"/>
        <v>1325</v>
      </c>
      <c r="F112" s="155">
        <v>1590</v>
      </c>
      <c r="G112" s="111">
        <f t="shared" si="6"/>
        <v>0</v>
      </c>
      <c r="H112" s="114" t="s">
        <v>48</v>
      </c>
    </row>
    <row r="113" spans="1:10" outlineLevel="1">
      <c r="A113" s="8">
        <v>6702815</v>
      </c>
      <c r="B113" s="3" t="s">
        <v>135</v>
      </c>
      <c r="C113" s="7"/>
      <c r="D113" s="118"/>
      <c r="E113" s="155">
        <f t="shared" si="5"/>
        <v>1325</v>
      </c>
      <c r="F113" s="155">
        <v>1590</v>
      </c>
      <c r="G113" s="111">
        <f t="shared" si="6"/>
        <v>0</v>
      </c>
      <c r="H113" s="114" t="s">
        <v>48</v>
      </c>
    </row>
    <row r="114" spans="1:10" outlineLevel="1">
      <c r="A114" s="8">
        <v>6703632</v>
      </c>
      <c r="B114" s="3" t="s">
        <v>136</v>
      </c>
      <c r="C114" s="7"/>
      <c r="D114" s="118"/>
      <c r="E114" s="155">
        <f t="shared" si="5"/>
        <v>1325</v>
      </c>
      <c r="F114" s="155">
        <v>1590</v>
      </c>
      <c r="G114" s="111">
        <f t="shared" si="6"/>
        <v>0</v>
      </c>
      <c r="H114" s="114" t="s">
        <v>48</v>
      </c>
    </row>
    <row r="115" spans="1:10" outlineLevel="1">
      <c r="A115" s="8">
        <v>6703630</v>
      </c>
      <c r="B115" s="3" t="s">
        <v>137</v>
      </c>
      <c r="C115" s="7"/>
      <c r="D115" s="118"/>
      <c r="E115" s="155">
        <f t="shared" si="5"/>
        <v>1325</v>
      </c>
      <c r="F115" s="155">
        <v>1590</v>
      </c>
      <c r="G115" s="111">
        <f t="shared" si="6"/>
        <v>0</v>
      </c>
      <c r="H115" s="114" t="s">
        <v>48</v>
      </c>
    </row>
    <row r="116" spans="1:10" outlineLevel="1">
      <c r="A116" s="8">
        <v>6703629</v>
      </c>
      <c r="B116" s="3" t="s">
        <v>138</v>
      </c>
      <c r="C116" s="7"/>
      <c r="D116" s="118"/>
      <c r="E116" s="155">
        <f t="shared" si="5"/>
        <v>1325</v>
      </c>
      <c r="F116" s="155">
        <v>1590</v>
      </c>
      <c r="G116" s="111">
        <f t="shared" si="6"/>
        <v>0</v>
      </c>
      <c r="H116" s="114" t="s">
        <v>48</v>
      </c>
    </row>
    <row r="117" spans="1:10" outlineLevel="1">
      <c r="A117" s="8">
        <v>6703634</v>
      </c>
      <c r="B117" s="3" t="s">
        <v>139</v>
      </c>
      <c r="C117" s="7"/>
      <c r="D117" s="119"/>
      <c r="E117" s="155">
        <f t="shared" si="5"/>
        <v>1325</v>
      </c>
      <c r="F117" s="155">
        <v>1590</v>
      </c>
      <c r="G117" s="111">
        <f t="shared" si="6"/>
        <v>0</v>
      </c>
      <c r="H117" s="114" t="s">
        <v>48</v>
      </c>
    </row>
    <row r="118" spans="1:10" outlineLevel="1">
      <c r="A118" s="19" t="s">
        <v>561</v>
      </c>
      <c r="B118" s="10"/>
      <c r="C118" s="10"/>
      <c r="D118" s="10"/>
      <c r="E118" s="156"/>
      <c r="F118" s="156"/>
      <c r="G118" s="10"/>
      <c r="H118" s="10"/>
    </row>
    <row r="119" spans="1:10" outlineLevel="1">
      <c r="A119" s="6">
        <v>4052970</v>
      </c>
      <c r="B119" s="12" t="s">
        <v>524</v>
      </c>
      <c r="C119" s="14"/>
      <c r="D119" s="120"/>
      <c r="E119" s="155">
        <f t="shared" si="5"/>
        <v>1590</v>
      </c>
      <c r="F119" s="155">
        <v>1908</v>
      </c>
      <c r="G119" s="111">
        <f>C119*F119</f>
        <v>0</v>
      </c>
      <c r="H119" s="114" t="s">
        <v>48</v>
      </c>
    </row>
    <row r="120" spans="1:10" outlineLevel="1">
      <c r="A120" s="6">
        <v>4075994</v>
      </c>
      <c r="B120" s="12" t="s">
        <v>496</v>
      </c>
      <c r="C120" s="14"/>
      <c r="D120" s="120"/>
      <c r="E120" s="155">
        <f t="shared" si="5"/>
        <v>828.33333333333337</v>
      </c>
      <c r="F120" s="155">
        <v>994</v>
      </c>
      <c r="G120" s="109">
        <f>C120*F120</f>
        <v>0</v>
      </c>
      <c r="H120" s="114" t="s">
        <v>48</v>
      </c>
    </row>
    <row r="121" spans="1:10" outlineLevel="1">
      <c r="A121" s="6">
        <v>4076572</v>
      </c>
      <c r="B121" s="12" t="s">
        <v>497</v>
      </c>
      <c r="C121" s="14"/>
      <c r="D121" s="120"/>
      <c r="E121" s="155">
        <f t="shared" si="5"/>
        <v>1377.5</v>
      </c>
      <c r="F121" s="155">
        <v>1653</v>
      </c>
      <c r="G121" s="109">
        <f t="shared" ref="G121:G154" si="7">C121*F121</f>
        <v>0</v>
      </c>
      <c r="H121" s="114" t="s">
        <v>48</v>
      </c>
      <c r="I121" s="111"/>
      <c r="J121" s="111"/>
    </row>
    <row r="122" spans="1:10" outlineLevel="1">
      <c r="A122" s="6">
        <v>4043161</v>
      </c>
      <c r="B122" s="128" t="s">
        <v>562</v>
      </c>
      <c r="C122" s="14"/>
      <c r="D122" s="120"/>
      <c r="E122" s="155">
        <f t="shared" si="5"/>
        <v>1590</v>
      </c>
      <c r="F122" s="155">
        <v>1908</v>
      </c>
      <c r="G122" s="109">
        <f t="shared" si="7"/>
        <v>0</v>
      </c>
      <c r="H122" s="114" t="s">
        <v>48</v>
      </c>
    </row>
    <row r="123" spans="1:10" outlineLevel="1">
      <c r="A123" s="6">
        <v>4043162</v>
      </c>
      <c r="B123" s="128" t="s">
        <v>563</v>
      </c>
      <c r="C123" s="14"/>
      <c r="D123" s="120"/>
      <c r="E123" s="155">
        <f t="shared" si="5"/>
        <v>1590</v>
      </c>
      <c r="F123" s="155">
        <v>1908</v>
      </c>
      <c r="G123" s="109">
        <f t="shared" si="7"/>
        <v>0</v>
      </c>
      <c r="H123" s="114" t="s">
        <v>48</v>
      </c>
    </row>
    <row r="124" spans="1:10" outlineLevel="1">
      <c r="A124" s="6">
        <v>4043163</v>
      </c>
      <c r="B124" s="128" t="s">
        <v>564</v>
      </c>
      <c r="C124" s="14"/>
      <c r="D124" s="120"/>
      <c r="E124" s="155">
        <f t="shared" si="5"/>
        <v>1590</v>
      </c>
      <c r="F124" s="155">
        <v>1908</v>
      </c>
      <c r="G124" s="109">
        <f t="shared" si="7"/>
        <v>0</v>
      </c>
      <c r="H124" s="114">
        <v>15</v>
      </c>
    </row>
    <row r="125" spans="1:10" outlineLevel="1">
      <c r="A125" s="6">
        <v>4043190</v>
      </c>
      <c r="B125" s="128" t="s">
        <v>565</v>
      </c>
      <c r="C125" s="14"/>
      <c r="D125" s="120"/>
      <c r="E125" s="155">
        <f t="shared" si="5"/>
        <v>1590</v>
      </c>
      <c r="F125" s="155">
        <v>1908</v>
      </c>
      <c r="G125" s="109">
        <f t="shared" si="7"/>
        <v>0</v>
      </c>
      <c r="H125" s="114" t="s">
        <v>48</v>
      </c>
    </row>
    <row r="126" spans="1:10" outlineLevel="1">
      <c r="A126" s="6">
        <v>4043191</v>
      </c>
      <c r="B126" s="128" t="s">
        <v>566</v>
      </c>
      <c r="C126" s="14"/>
      <c r="D126" s="120"/>
      <c r="E126" s="155">
        <f t="shared" si="5"/>
        <v>1590</v>
      </c>
      <c r="F126" s="155">
        <v>1908</v>
      </c>
      <c r="G126" s="109">
        <f t="shared" si="7"/>
        <v>0</v>
      </c>
      <c r="H126" s="114" t="s">
        <v>48</v>
      </c>
    </row>
    <row r="127" spans="1:10" outlineLevel="1">
      <c r="A127" s="6">
        <v>4043192</v>
      </c>
      <c r="B127" s="128" t="s">
        <v>567</v>
      </c>
      <c r="C127" s="14"/>
      <c r="D127" s="120"/>
      <c r="E127" s="155">
        <f t="shared" si="5"/>
        <v>1590</v>
      </c>
      <c r="F127" s="155">
        <v>1908</v>
      </c>
      <c r="G127" s="109">
        <f t="shared" si="7"/>
        <v>0</v>
      </c>
      <c r="H127" s="114">
        <v>15</v>
      </c>
    </row>
    <row r="128" spans="1:10" outlineLevel="1">
      <c r="A128" s="6">
        <v>4043193</v>
      </c>
      <c r="B128" s="128" t="s">
        <v>568</v>
      </c>
      <c r="C128" s="14"/>
      <c r="D128" s="120"/>
      <c r="E128" s="155">
        <f t="shared" si="5"/>
        <v>1590</v>
      </c>
      <c r="F128" s="155">
        <v>1908</v>
      </c>
      <c r="G128" s="109">
        <f t="shared" si="7"/>
        <v>0</v>
      </c>
      <c r="H128" s="114" t="s">
        <v>48</v>
      </c>
    </row>
    <row r="129" spans="1:8" outlineLevel="1">
      <c r="A129" s="6">
        <v>4043194</v>
      </c>
      <c r="B129" s="128" t="s">
        <v>569</v>
      </c>
      <c r="C129" s="14"/>
      <c r="D129" s="120"/>
      <c r="E129" s="155">
        <f t="shared" si="5"/>
        <v>1590</v>
      </c>
      <c r="F129" s="155">
        <v>1908</v>
      </c>
      <c r="G129" s="109">
        <f t="shared" si="7"/>
        <v>0</v>
      </c>
      <c r="H129" s="114">
        <v>15</v>
      </c>
    </row>
    <row r="130" spans="1:8" outlineLevel="1">
      <c r="A130" s="6">
        <v>4043196</v>
      </c>
      <c r="B130" s="128" t="s">
        <v>570</v>
      </c>
      <c r="C130" s="14"/>
      <c r="D130" s="120"/>
      <c r="E130" s="155">
        <f t="shared" si="5"/>
        <v>1590</v>
      </c>
      <c r="F130" s="155">
        <v>1908</v>
      </c>
      <c r="G130" s="109">
        <f t="shared" si="7"/>
        <v>0</v>
      </c>
      <c r="H130" s="114">
        <v>15</v>
      </c>
    </row>
    <row r="131" spans="1:8" outlineLevel="1">
      <c r="A131" s="6">
        <v>4043197</v>
      </c>
      <c r="B131" s="128" t="s">
        <v>571</v>
      </c>
      <c r="C131" s="14"/>
      <c r="D131" s="120"/>
      <c r="E131" s="155">
        <f t="shared" si="5"/>
        <v>1590</v>
      </c>
      <c r="F131" s="155">
        <v>1908</v>
      </c>
      <c r="G131" s="109">
        <f t="shared" si="7"/>
        <v>0</v>
      </c>
      <c r="H131" s="114" t="s">
        <v>48</v>
      </c>
    </row>
    <row r="132" spans="1:8" outlineLevel="1">
      <c r="A132" s="6">
        <v>4043200</v>
      </c>
      <c r="B132" s="128" t="s">
        <v>572</v>
      </c>
      <c r="C132" s="14"/>
      <c r="D132" s="120"/>
      <c r="E132" s="155">
        <f t="shared" si="5"/>
        <v>1590</v>
      </c>
      <c r="F132" s="155">
        <v>1908</v>
      </c>
      <c r="G132" s="109">
        <f t="shared" si="7"/>
        <v>0</v>
      </c>
      <c r="H132" s="114">
        <v>15</v>
      </c>
    </row>
    <row r="133" spans="1:8" outlineLevel="1">
      <c r="A133" s="6">
        <v>4043201</v>
      </c>
      <c r="B133" s="128" t="s">
        <v>573</v>
      </c>
      <c r="C133" s="14"/>
      <c r="D133" s="120"/>
      <c r="E133" s="155">
        <f t="shared" si="5"/>
        <v>1590</v>
      </c>
      <c r="F133" s="155">
        <v>1908</v>
      </c>
      <c r="G133" s="109">
        <f t="shared" si="7"/>
        <v>0</v>
      </c>
      <c r="H133" s="114">
        <v>15</v>
      </c>
    </row>
    <row r="134" spans="1:8" outlineLevel="1">
      <c r="A134" s="6">
        <v>4043202</v>
      </c>
      <c r="B134" s="128" t="s">
        <v>574</v>
      </c>
      <c r="C134" s="14"/>
      <c r="D134" s="120"/>
      <c r="E134" s="155">
        <f t="shared" si="5"/>
        <v>1590</v>
      </c>
      <c r="F134" s="155">
        <v>1908</v>
      </c>
      <c r="G134" s="109">
        <f t="shared" si="7"/>
        <v>0</v>
      </c>
      <c r="H134" s="114">
        <v>15</v>
      </c>
    </row>
    <row r="135" spans="1:8" outlineLevel="1">
      <c r="A135" s="6">
        <v>4043203</v>
      </c>
      <c r="B135" s="128" t="s">
        <v>575</v>
      </c>
      <c r="C135" s="14"/>
      <c r="D135" s="120"/>
      <c r="E135" s="155">
        <f t="shared" si="5"/>
        <v>1590</v>
      </c>
      <c r="F135" s="155">
        <v>1908</v>
      </c>
      <c r="G135" s="109">
        <f t="shared" si="7"/>
        <v>0</v>
      </c>
      <c r="H135" s="114">
        <v>15</v>
      </c>
    </row>
    <row r="136" spans="1:8" outlineLevel="1">
      <c r="A136" s="6">
        <v>4043204</v>
      </c>
      <c r="B136" s="128" t="s">
        <v>576</v>
      </c>
      <c r="C136" s="14"/>
      <c r="D136" s="120"/>
      <c r="E136" s="155">
        <f t="shared" si="5"/>
        <v>1590</v>
      </c>
      <c r="F136" s="155">
        <v>1908</v>
      </c>
      <c r="G136" s="109">
        <f t="shared" si="7"/>
        <v>0</v>
      </c>
      <c r="H136" s="114">
        <v>15</v>
      </c>
    </row>
    <row r="137" spans="1:8" outlineLevel="1">
      <c r="A137" s="6">
        <v>4043205</v>
      </c>
      <c r="B137" s="128" t="s">
        <v>577</v>
      </c>
      <c r="C137" s="14"/>
      <c r="D137" s="120"/>
      <c r="E137" s="155">
        <f t="shared" si="5"/>
        <v>1590</v>
      </c>
      <c r="F137" s="155">
        <v>1908</v>
      </c>
      <c r="G137" s="109">
        <f t="shared" si="7"/>
        <v>0</v>
      </c>
      <c r="H137" s="114">
        <v>15</v>
      </c>
    </row>
    <row r="138" spans="1:8" outlineLevel="1">
      <c r="A138" s="6">
        <v>4071324</v>
      </c>
      <c r="B138" s="128" t="s">
        <v>578</v>
      </c>
      <c r="C138" s="14"/>
      <c r="D138" s="120"/>
      <c r="E138" s="155">
        <f t="shared" si="5"/>
        <v>1590</v>
      </c>
      <c r="F138" s="155">
        <v>1908</v>
      </c>
      <c r="G138" s="109">
        <f t="shared" si="7"/>
        <v>0</v>
      </c>
      <c r="H138" s="114" t="s">
        <v>48</v>
      </c>
    </row>
    <row r="139" spans="1:8" outlineLevel="1">
      <c r="A139" s="6">
        <v>4043207</v>
      </c>
      <c r="B139" s="128" t="s">
        <v>579</v>
      </c>
      <c r="C139" s="14"/>
      <c r="D139" s="120"/>
      <c r="E139" s="155">
        <f t="shared" si="5"/>
        <v>1590</v>
      </c>
      <c r="F139" s="155">
        <v>1908</v>
      </c>
      <c r="G139" s="109">
        <f t="shared" si="7"/>
        <v>0</v>
      </c>
      <c r="H139" s="114" t="s">
        <v>48</v>
      </c>
    </row>
    <row r="140" spans="1:8" outlineLevel="1">
      <c r="A140" s="8">
        <v>4043208</v>
      </c>
      <c r="B140" s="22" t="s">
        <v>580</v>
      </c>
      <c r="C140" s="14"/>
      <c r="D140" s="120"/>
      <c r="E140" s="155">
        <f t="shared" si="5"/>
        <v>1590</v>
      </c>
      <c r="F140" s="155">
        <v>1908</v>
      </c>
      <c r="G140" s="109">
        <f t="shared" si="7"/>
        <v>0</v>
      </c>
      <c r="H140" s="114">
        <v>15</v>
      </c>
    </row>
    <row r="141" spans="1:8" outlineLevel="1">
      <c r="A141" s="8">
        <v>4043209</v>
      </c>
      <c r="B141" s="22" t="s">
        <v>581</v>
      </c>
      <c r="C141" s="14"/>
      <c r="D141" s="120"/>
      <c r="E141" s="155">
        <f t="shared" si="5"/>
        <v>1590</v>
      </c>
      <c r="F141" s="155">
        <v>1908</v>
      </c>
      <c r="G141" s="109">
        <f t="shared" si="7"/>
        <v>0</v>
      </c>
      <c r="H141" s="114" t="s">
        <v>48</v>
      </c>
    </row>
    <row r="142" spans="1:8" outlineLevel="1">
      <c r="A142" s="8">
        <v>4043211</v>
      </c>
      <c r="B142" s="22" t="s">
        <v>582</v>
      </c>
      <c r="C142" s="14"/>
      <c r="D142" s="120"/>
      <c r="E142" s="155">
        <f t="shared" si="5"/>
        <v>1590</v>
      </c>
      <c r="F142" s="155">
        <v>1908</v>
      </c>
      <c r="G142" s="109">
        <f t="shared" si="7"/>
        <v>0</v>
      </c>
      <c r="H142" s="114">
        <v>15</v>
      </c>
    </row>
    <row r="143" spans="1:8" outlineLevel="1">
      <c r="A143" s="8">
        <v>4043212</v>
      </c>
      <c r="B143" s="22" t="s">
        <v>583</v>
      </c>
      <c r="C143" s="14"/>
      <c r="D143" s="120"/>
      <c r="E143" s="155">
        <f t="shared" si="5"/>
        <v>1590</v>
      </c>
      <c r="F143" s="155">
        <v>1908</v>
      </c>
      <c r="G143" s="109">
        <f t="shared" si="7"/>
        <v>0</v>
      </c>
      <c r="H143" s="114">
        <v>15</v>
      </c>
    </row>
    <row r="144" spans="1:8" outlineLevel="1">
      <c r="A144" s="8">
        <v>4043213</v>
      </c>
      <c r="B144" s="22" t="s">
        <v>584</v>
      </c>
      <c r="C144" s="14"/>
      <c r="D144" s="120"/>
      <c r="E144" s="155">
        <f t="shared" si="5"/>
        <v>1590</v>
      </c>
      <c r="F144" s="155">
        <v>1908</v>
      </c>
      <c r="G144" s="109">
        <f t="shared" si="7"/>
        <v>0</v>
      </c>
      <c r="H144" s="114">
        <v>15</v>
      </c>
    </row>
    <row r="145" spans="1:8" outlineLevel="1">
      <c r="A145" s="8">
        <v>4043214</v>
      </c>
      <c r="B145" s="22" t="s">
        <v>585</v>
      </c>
      <c r="C145" s="14"/>
      <c r="D145" s="120"/>
      <c r="E145" s="155">
        <f t="shared" ref="E145:E208" si="8">F145/120*100</f>
        <v>1590</v>
      </c>
      <c r="F145" s="155">
        <v>1908</v>
      </c>
      <c r="G145" s="109">
        <f t="shared" si="7"/>
        <v>0</v>
      </c>
      <c r="H145" s="114">
        <v>15</v>
      </c>
    </row>
    <row r="146" spans="1:8" outlineLevel="1">
      <c r="A146" s="8">
        <v>4043215</v>
      </c>
      <c r="B146" s="22" t="s">
        <v>586</v>
      </c>
      <c r="C146" s="14"/>
      <c r="D146" s="120"/>
      <c r="E146" s="155">
        <f t="shared" si="8"/>
        <v>1590</v>
      </c>
      <c r="F146" s="155">
        <v>1908</v>
      </c>
      <c r="G146" s="109">
        <f t="shared" si="7"/>
        <v>0</v>
      </c>
      <c r="H146" s="114">
        <v>15</v>
      </c>
    </row>
    <row r="147" spans="1:8" outlineLevel="1">
      <c r="A147" s="8">
        <v>4043216</v>
      </c>
      <c r="B147" s="22" t="s">
        <v>587</v>
      </c>
      <c r="C147" s="14"/>
      <c r="D147" s="120"/>
      <c r="E147" s="155">
        <f t="shared" si="8"/>
        <v>1590</v>
      </c>
      <c r="F147" s="155">
        <v>1908</v>
      </c>
      <c r="G147" s="109">
        <f t="shared" si="7"/>
        <v>0</v>
      </c>
      <c r="H147" s="114" t="s">
        <v>48</v>
      </c>
    </row>
    <row r="148" spans="1:8" outlineLevel="1">
      <c r="A148" s="8">
        <v>4051379</v>
      </c>
      <c r="B148" s="22" t="s">
        <v>588</v>
      </c>
      <c r="C148" s="14"/>
      <c r="D148" s="120"/>
      <c r="E148" s="155">
        <f t="shared" si="8"/>
        <v>1590</v>
      </c>
      <c r="F148" s="155">
        <v>1908</v>
      </c>
      <c r="G148" s="109">
        <f t="shared" si="7"/>
        <v>0</v>
      </c>
      <c r="H148" s="114">
        <v>15</v>
      </c>
    </row>
    <row r="149" spans="1:8" outlineLevel="1">
      <c r="A149" s="8">
        <v>4051380</v>
      </c>
      <c r="B149" s="22" t="s">
        <v>589</v>
      </c>
      <c r="C149" s="14"/>
      <c r="D149" s="120"/>
      <c r="E149" s="155">
        <f t="shared" si="8"/>
        <v>1590</v>
      </c>
      <c r="F149" s="155">
        <v>1908</v>
      </c>
      <c r="G149" s="109">
        <f t="shared" si="7"/>
        <v>0</v>
      </c>
      <c r="H149" s="114">
        <v>15</v>
      </c>
    </row>
    <row r="150" spans="1:8" outlineLevel="1">
      <c r="A150" s="8">
        <v>4051381</v>
      </c>
      <c r="B150" s="22" t="s">
        <v>590</v>
      </c>
      <c r="C150" s="14"/>
      <c r="D150" s="120"/>
      <c r="E150" s="155">
        <f t="shared" si="8"/>
        <v>1590</v>
      </c>
      <c r="F150" s="155">
        <v>1908</v>
      </c>
      <c r="G150" s="109">
        <f t="shared" si="7"/>
        <v>0</v>
      </c>
      <c r="H150" s="114">
        <v>15</v>
      </c>
    </row>
    <row r="151" spans="1:8" outlineLevel="1">
      <c r="A151" s="8">
        <v>4051382</v>
      </c>
      <c r="B151" s="22" t="s">
        <v>591</v>
      </c>
      <c r="C151" s="14"/>
      <c r="D151" s="120"/>
      <c r="E151" s="155">
        <f t="shared" si="8"/>
        <v>1590</v>
      </c>
      <c r="F151" s="155">
        <v>1908</v>
      </c>
      <c r="G151" s="109">
        <f t="shared" si="7"/>
        <v>0</v>
      </c>
      <c r="H151" s="114">
        <v>15</v>
      </c>
    </row>
    <row r="152" spans="1:8" outlineLevel="1">
      <c r="A152" s="8">
        <v>4051383</v>
      </c>
      <c r="B152" s="22" t="s">
        <v>592</v>
      </c>
      <c r="C152" s="14"/>
      <c r="D152" s="120"/>
      <c r="E152" s="155">
        <f t="shared" si="8"/>
        <v>1590</v>
      </c>
      <c r="F152" s="155">
        <v>1908</v>
      </c>
      <c r="G152" s="109">
        <f t="shared" si="7"/>
        <v>0</v>
      </c>
      <c r="H152" s="114">
        <v>15</v>
      </c>
    </row>
    <row r="153" spans="1:8" outlineLevel="1">
      <c r="A153" s="8">
        <v>4051384</v>
      </c>
      <c r="B153" s="22" t="s">
        <v>593</v>
      </c>
      <c r="C153" s="14"/>
      <c r="D153" s="120"/>
      <c r="E153" s="155">
        <f t="shared" si="8"/>
        <v>1590</v>
      </c>
      <c r="F153" s="155">
        <v>1908</v>
      </c>
      <c r="G153" s="109">
        <f t="shared" si="7"/>
        <v>0</v>
      </c>
      <c r="H153" s="114">
        <v>15</v>
      </c>
    </row>
    <row r="154" spans="1:8" outlineLevel="1">
      <c r="A154" s="8">
        <v>4051385</v>
      </c>
      <c r="B154" s="22" t="s">
        <v>594</v>
      </c>
      <c r="C154" s="14"/>
      <c r="D154" s="120"/>
      <c r="E154" s="155">
        <f t="shared" si="8"/>
        <v>1590</v>
      </c>
      <c r="F154" s="155">
        <v>1908</v>
      </c>
      <c r="G154" s="109">
        <f t="shared" si="7"/>
        <v>0</v>
      </c>
      <c r="H154" s="114">
        <v>15</v>
      </c>
    </row>
    <row r="155" spans="1:8" outlineLevel="1">
      <c r="A155" s="13" t="s">
        <v>146</v>
      </c>
      <c r="B155" s="10"/>
      <c r="C155" s="11" t="s">
        <v>46</v>
      </c>
      <c r="D155" s="10"/>
      <c r="E155" s="156"/>
      <c r="F155" s="156"/>
      <c r="G155" s="10"/>
      <c r="H155" s="10"/>
    </row>
    <row r="156" spans="1:8" outlineLevel="1">
      <c r="A156" s="8">
        <v>4006485</v>
      </c>
      <c r="B156" s="3" t="s">
        <v>501</v>
      </c>
      <c r="C156" s="14"/>
      <c r="D156" s="119"/>
      <c r="E156" s="155">
        <f t="shared" si="8"/>
        <v>574.16666666666663</v>
      </c>
      <c r="F156" s="155">
        <v>689</v>
      </c>
      <c r="G156" s="111">
        <f>C156*F156</f>
        <v>0</v>
      </c>
      <c r="H156" s="114" t="s">
        <v>48</v>
      </c>
    </row>
    <row r="157" spans="1:8" outlineLevel="1">
      <c r="A157" s="8">
        <v>4006488</v>
      </c>
      <c r="B157" s="3" t="s">
        <v>500</v>
      </c>
      <c r="C157" s="7"/>
      <c r="D157" s="119"/>
      <c r="E157" s="155">
        <f t="shared" si="8"/>
        <v>894.16666666666663</v>
      </c>
      <c r="F157" s="155">
        <v>1073</v>
      </c>
      <c r="G157" s="111">
        <f>C157*F157</f>
        <v>0</v>
      </c>
      <c r="H157" s="114" t="s">
        <v>48</v>
      </c>
    </row>
    <row r="158" spans="1:8" outlineLevel="1">
      <c r="A158" s="8">
        <v>4031365</v>
      </c>
      <c r="B158" s="3" t="s">
        <v>147</v>
      </c>
      <c r="C158" s="7"/>
      <c r="D158" s="114"/>
      <c r="E158" s="155">
        <f t="shared" si="8"/>
        <v>1006.6666666666666</v>
      </c>
      <c r="F158" s="155">
        <v>1208</v>
      </c>
      <c r="G158" s="111">
        <f>C158*F158</f>
        <v>0</v>
      </c>
      <c r="H158" s="114" t="s">
        <v>48</v>
      </c>
    </row>
    <row r="159" spans="1:8" outlineLevel="1">
      <c r="A159" s="3"/>
      <c r="B159" s="16" t="s">
        <v>148</v>
      </c>
      <c r="C159" s="17"/>
      <c r="D159" s="118"/>
      <c r="E159" s="155"/>
      <c r="F159" s="155"/>
      <c r="G159" s="111"/>
      <c r="H159" s="114"/>
    </row>
    <row r="160" spans="1:8" outlineLevel="1">
      <c r="A160" s="8">
        <v>4031229</v>
      </c>
      <c r="B160" s="3" t="s">
        <v>149</v>
      </c>
      <c r="C160" s="7"/>
      <c r="D160" s="118"/>
      <c r="E160" s="155">
        <f t="shared" si="8"/>
        <v>1431.6666666666667</v>
      </c>
      <c r="F160" s="155">
        <v>1718</v>
      </c>
      <c r="G160" s="111">
        <f t="shared" ref="G160:G189" si="9">C160*F160</f>
        <v>0</v>
      </c>
      <c r="H160" s="114" t="s">
        <v>48</v>
      </c>
    </row>
    <row r="161" spans="1:8" outlineLevel="1">
      <c r="A161" s="8">
        <v>4031230</v>
      </c>
      <c r="B161" s="3" t="s">
        <v>150</v>
      </c>
      <c r="C161" s="7"/>
      <c r="D161" s="118"/>
      <c r="E161" s="155">
        <f t="shared" si="8"/>
        <v>1431.6666666666667</v>
      </c>
      <c r="F161" s="155">
        <v>1718</v>
      </c>
      <c r="G161" s="111">
        <f t="shared" si="9"/>
        <v>0</v>
      </c>
      <c r="H161" s="114" t="s">
        <v>48</v>
      </c>
    </row>
    <row r="162" spans="1:8" outlineLevel="1">
      <c r="A162" s="8">
        <v>4031231</v>
      </c>
      <c r="B162" s="3" t="s">
        <v>151</v>
      </c>
      <c r="C162" s="7"/>
      <c r="D162" s="118"/>
      <c r="E162" s="155">
        <f t="shared" si="8"/>
        <v>1431.6666666666667</v>
      </c>
      <c r="F162" s="155">
        <v>1718</v>
      </c>
      <c r="G162" s="111">
        <f t="shared" si="9"/>
        <v>0</v>
      </c>
      <c r="H162" s="114" t="s">
        <v>48</v>
      </c>
    </row>
    <row r="163" spans="1:8" outlineLevel="1">
      <c r="A163" s="8">
        <v>4031232</v>
      </c>
      <c r="B163" s="3" t="s">
        <v>152</v>
      </c>
      <c r="C163" s="7"/>
      <c r="D163" s="118"/>
      <c r="E163" s="155">
        <f t="shared" si="8"/>
        <v>1431.6666666666667</v>
      </c>
      <c r="F163" s="155">
        <v>1718</v>
      </c>
      <c r="G163" s="111">
        <f t="shared" si="9"/>
        <v>0</v>
      </c>
      <c r="H163" s="114" t="s">
        <v>48</v>
      </c>
    </row>
    <row r="164" spans="1:8" outlineLevel="1">
      <c r="A164" s="8">
        <v>4031233</v>
      </c>
      <c r="B164" s="3" t="s">
        <v>153</v>
      </c>
      <c r="C164" s="7"/>
      <c r="D164" s="118"/>
      <c r="E164" s="155">
        <f t="shared" si="8"/>
        <v>1431.6666666666667</v>
      </c>
      <c r="F164" s="155">
        <v>1718</v>
      </c>
      <c r="G164" s="111">
        <f t="shared" si="9"/>
        <v>0</v>
      </c>
      <c r="H164" s="114" t="s">
        <v>48</v>
      </c>
    </row>
    <row r="165" spans="1:8" outlineLevel="1">
      <c r="A165" s="8">
        <v>4031234</v>
      </c>
      <c r="B165" s="3" t="s">
        <v>154</v>
      </c>
      <c r="C165" s="7"/>
      <c r="D165" s="118"/>
      <c r="E165" s="155">
        <f t="shared" si="8"/>
        <v>1431.6666666666667</v>
      </c>
      <c r="F165" s="155">
        <v>1718</v>
      </c>
      <c r="G165" s="111">
        <f t="shared" si="9"/>
        <v>0</v>
      </c>
      <c r="H165" s="114">
        <v>15</v>
      </c>
    </row>
    <row r="166" spans="1:8" outlineLevel="1">
      <c r="A166" s="8">
        <v>4031235</v>
      </c>
      <c r="B166" s="3" t="s">
        <v>155</v>
      </c>
      <c r="C166" s="7"/>
      <c r="D166" s="118"/>
      <c r="E166" s="155">
        <f t="shared" si="8"/>
        <v>1431.6666666666667</v>
      </c>
      <c r="F166" s="155">
        <v>1718</v>
      </c>
      <c r="G166" s="111">
        <f t="shared" si="9"/>
        <v>0</v>
      </c>
      <c r="H166" s="114" t="s">
        <v>48</v>
      </c>
    </row>
    <row r="167" spans="1:8" outlineLevel="1">
      <c r="A167" s="8">
        <v>4031236</v>
      </c>
      <c r="B167" s="3" t="s">
        <v>156</v>
      </c>
      <c r="C167" s="7"/>
      <c r="D167" s="118"/>
      <c r="E167" s="155">
        <f t="shared" si="8"/>
        <v>1431.6666666666667</v>
      </c>
      <c r="F167" s="155">
        <v>1718</v>
      </c>
      <c r="G167" s="111">
        <f t="shared" si="9"/>
        <v>0</v>
      </c>
      <c r="H167" s="114" t="s">
        <v>48</v>
      </c>
    </row>
    <row r="168" spans="1:8" outlineLevel="1">
      <c r="A168" s="8">
        <v>4031238</v>
      </c>
      <c r="B168" s="3" t="s">
        <v>157</v>
      </c>
      <c r="C168" s="7"/>
      <c r="D168" s="118"/>
      <c r="E168" s="155">
        <f t="shared" si="8"/>
        <v>1431.6666666666667</v>
      </c>
      <c r="F168" s="155">
        <v>1718</v>
      </c>
      <c r="G168" s="111">
        <f t="shared" si="9"/>
        <v>0</v>
      </c>
      <c r="H168" s="114" t="s">
        <v>48</v>
      </c>
    </row>
    <row r="169" spans="1:8" outlineLevel="1">
      <c r="A169" s="8">
        <v>4031239</v>
      </c>
      <c r="B169" s="3" t="s">
        <v>158</v>
      </c>
      <c r="C169" s="7"/>
      <c r="D169" s="118"/>
      <c r="E169" s="155">
        <f t="shared" si="8"/>
        <v>1431.6666666666667</v>
      </c>
      <c r="F169" s="155">
        <v>1718</v>
      </c>
      <c r="G169" s="111">
        <f t="shared" si="9"/>
        <v>0</v>
      </c>
      <c r="H169" s="114" t="s">
        <v>48</v>
      </c>
    </row>
    <row r="170" spans="1:8" outlineLevel="1">
      <c r="A170" s="8">
        <v>4031242</v>
      </c>
      <c r="B170" s="3" t="s">
        <v>159</v>
      </c>
      <c r="C170" s="7"/>
      <c r="D170" s="118"/>
      <c r="E170" s="155">
        <f t="shared" si="8"/>
        <v>1431.6666666666667</v>
      </c>
      <c r="F170" s="155">
        <v>1718</v>
      </c>
      <c r="G170" s="111">
        <f t="shared" si="9"/>
        <v>0</v>
      </c>
      <c r="H170" s="114" t="s">
        <v>48</v>
      </c>
    </row>
    <row r="171" spans="1:8" outlineLevel="1">
      <c r="A171" s="8">
        <v>4031243</v>
      </c>
      <c r="B171" s="3" t="s">
        <v>160</v>
      </c>
      <c r="C171" s="7"/>
      <c r="D171" s="118"/>
      <c r="E171" s="155">
        <f t="shared" si="8"/>
        <v>1431.6666666666667</v>
      </c>
      <c r="F171" s="155">
        <v>1718</v>
      </c>
      <c r="G171" s="111">
        <f t="shared" si="9"/>
        <v>0</v>
      </c>
      <c r="H171" s="114" t="s">
        <v>48</v>
      </c>
    </row>
    <row r="172" spans="1:8" outlineLevel="1">
      <c r="A172" s="8">
        <v>4031246</v>
      </c>
      <c r="B172" s="3" t="s">
        <v>435</v>
      </c>
      <c r="C172" s="7"/>
      <c r="D172" s="118"/>
      <c r="E172" s="155">
        <f t="shared" si="8"/>
        <v>1431.6666666666667</v>
      </c>
      <c r="F172" s="155">
        <v>1718</v>
      </c>
      <c r="G172" s="111">
        <f t="shared" si="9"/>
        <v>0</v>
      </c>
      <c r="H172" s="114" t="s">
        <v>48</v>
      </c>
    </row>
    <row r="173" spans="1:8" outlineLevel="1">
      <c r="A173" s="8">
        <v>4064794</v>
      </c>
      <c r="B173" s="3" t="s">
        <v>516</v>
      </c>
      <c r="C173" s="7"/>
      <c r="D173" s="118"/>
      <c r="E173" s="155">
        <f t="shared" si="8"/>
        <v>1431.6666666666667</v>
      </c>
      <c r="F173" s="155">
        <v>1718</v>
      </c>
      <c r="G173" s="111">
        <f t="shared" si="9"/>
        <v>0</v>
      </c>
      <c r="H173" s="114" t="s">
        <v>48</v>
      </c>
    </row>
    <row r="174" spans="1:8" outlineLevel="1">
      <c r="A174" s="8">
        <v>4031249</v>
      </c>
      <c r="B174" s="3" t="s">
        <v>161</v>
      </c>
      <c r="C174" s="7"/>
      <c r="D174" s="118"/>
      <c r="E174" s="155">
        <f t="shared" si="8"/>
        <v>1431.6666666666667</v>
      </c>
      <c r="F174" s="155">
        <v>1718</v>
      </c>
      <c r="G174" s="111">
        <f t="shared" si="9"/>
        <v>0</v>
      </c>
      <c r="H174" s="114" t="s">
        <v>48</v>
      </c>
    </row>
    <row r="175" spans="1:8" outlineLevel="1">
      <c r="A175" s="8">
        <v>4031250</v>
      </c>
      <c r="B175" s="3" t="s">
        <v>162</v>
      </c>
      <c r="C175" s="7"/>
      <c r="D175" s="118"/>
      <c r="E175" s="155">
        <f t="shared" si="8"/>
        <v>1431.6666666666667</v>
      </c>
      <c r="F175" s="155">
        <v>1718</v>
      </c>
      <c r="G175" s="111">
        <f t="shared" si="9"/>
        <v>0</v>
      </c>
      <c r="H175" s="114">
        <v>15</v>
      </c>
    </row>
    <row r="176" spans="1:8" outlineLevel="1">
      <c r="A176" s="8">
        <v>4031251</v>
      </c>
      <c r="B176" s="3" t="s">
        <v>163</v>
      </c>
      <c r="C176" s="7"/>
      <c r="D176" s="118"/>
      <c r="E176" s="155">
        <f t="shared" si="8"/>
        <v>1431.6666666666667</v>
      </c>
      <c r="F176" s="155">
        <v>1718</v>
      </c>
      <c r="G176" s="111">
        <f t="shared" si="9"/>
        <v>0</v>
      </c>
      <c r="H176" s="114" t="s">
        <v>48</v>
      </c>
    </row>
    <row r="177" spans="1:8" outlineLevel="1">
      <c r="A177" s="8">
        <v>4031253</v>
      </c>
      <c r="B177" s="3" t="s">
        <v>164</v>
      </c>
      <c r="C177" s="7"/>
      <c r="D177" s="118"/>
      <c r="E177" s="155">
        <f t="shared" si="8"/>
        <v>1431.6666666666667</v>
      </c>
      <c r="F177" s="155">
        <v>1718</v>
      </c>
      <c r="G177" s="111">
        <f t="shared" si="9"/>
        <v>0</v>
      </c>
      <c r="H177" s="114">
        <v>15</v>
      </c>
    </row>
    <row r="178" spans="1:8" outlineLevel="1">
      <c r="A178" s="8">
        <v>4032541</v>
      </c>
      <c r="B178" s="3" t="s">
        <v>165</v>
      </c>
      <c r="C178" s="7"/>
      <c r="D178" s="118"/>
      <c r="E178" s="155">
        <f t="shared" si="8"/>
        <v>1431.6666666666667</v>
      </c>
      <c r="F178" s="155">
        <v>1718</v>
      </c>
      <c r="G178" s="111">
        <f t="shared" si="9"/>
        <v>0</v>
      </c>
      <c r="H178" s="114" t="s">
        <v>48</v>
      </c>
    </row>
    <row r="179" spans="1:8" outlineLevel="1">
      <c r="A179" s="8">
        <v>4032542</v>
      </c>
      <c r="B179" s="3" t="s">
        <v>166</v>
      </c>
      <c r="C179" s="7"/>
      <c r="D179" s="118"/>
      <c r="E179" s="155">
        <f t="shared" si="8"/>
        <v>1431.6666666666667</v>
      </c>
      <c r="F179" s="155">
        <v>1718</v>
      </c>
      <c r="G179" s="111">
        <f t="shared" si="9"/>
        <v>0</v>
      </c>
      <c r="H179" s="114">
        <v>15</v>
      </c>
    </row>
    <row r="180" spans="1:8" outlineLevel="1">
      <c r="A180" s="8">
        <v>4032543</v>
      </c>
      <c r="B180" s="3" t="s">
        <v>167</v>
      </c>
      <c r="C180" s="7"/>
      <c r="D180" s="118"/>
      <c r="E180" s="155">
        <f t="shared" si="8"/>
        <v>1431.6666666666667</v>
      </c>
      <c r="F180" s="155">
        <v>1718</v>
      </c>
      <c r="G180" s="111">
        <f t="shared" si="9"/>
        <v>0</v>
      </c>
      <c r="H180" s="114">
        <v>15</v>
      </c>
    </row>
    <row r="181" spans="1:8" outlineLevel="1">
      <c r="A181" s="8">
        <v>4032544</v>
      </c>
      <c r="B181" s="3" t="s">
        <v>168</v>
      </c>
      <c r="C181" s="7"/>
      <c r="D181" s="118"/>
      <c r="E181" s="155">
        <f t="shared" si="8"/>
        <v>1431.6666666666667</v>
      </c>
      <c r="F181" s="155">
        <v>1718</v>
      </c>
      <c r="G181" s="111">
        <f t="shared" si="9"/>
        <v>0</v>
      </c>
      <c r="H181" s="114" t="s">
        <v>48</v>
      </c>
    </row>
    <row r="182" spans="1:8" outlineLevel="1">
      <c r="A182" s="8">
        <v>4032545</v>
      </c>
      <c r="B182" s="3" t="s">
        <v>169</v>
      </c>
      <c r="C182" s="7"/>
      <c r="D182" s="118"/>
      <c r="E182" s="155">
        <f t="shared" si="8"/>
        <v>1431.6666666666667</v>
      </c>
      <c r="F182" s="155">
        <v>1718</v>
      </c>
      <c r="G182" s="111">
        <f t="shared" si="9"/>
        <v>0</v>
      </c>
      <c r="H182" s="114" t="s">
        <v>48</v>
      </c>
    </row>
    <row r="183" spans="1:8" outlineLevel="1">
      <c r="A183" s="8">
        <v>4051103</v>
      </c>
      <c r="B183" s="3" t="s">
        <v>170</v>
      </c>
      <c r="C183" s="7"/>
      <c r="D183" s="118"/>
      <c r="E183" s="155">
        <f t="shared" si="8"/>
        <v>1431.6666666666667</v>
      </c>
      <c r="F183" s="155">
        <v>1718</v>
      </c>
      <c r="G183" s="111">
        <f t="shared" si="9"/>
        <v>0</v>
      </c>
      <c r="H183" s="114">
        <v>15</v>
      </c>
    </row>
    <row r="184" spans="1:8" outlineLevel="1">
      <c r="A184" s="8">
        <v>4051104</v>
      </c>
      <c r="B184" s="3" t="s">
        <v>171</v>
      </c>
      <c r="C184" s="7"/>
      <c r="D184" s="118"/>
      <c r="E184" s="155">
        <f t="shared" si="8"/>
        <v>1431.6666666666667</v>
      </c>
      <c r="F184" s="155">
        <v>1718</v>
      </c>
      <c r="G184" s="111">
        <f t="shared" si="9"/>
        <v>0</v>
      </c>
      <c r="H184" s="114">
        <v>15</v>
      </c>
    </row>
    <row r="185" spans="1:8" outlineLevel="1">
      <c r="A185" s="8">
        <v>4051105</v>
      </c>
      <c r="B185" s="3" t="s">
        <v>172</v>
      </c>
      <c r="C185" s="7"/>
      <c r="D185" s="118"/>
      <c r="E185" s="155">
        <f t="shared" si="8"/>
        <v>1431.6666666666667</v>
      </c>
      <c r="F185" s="155">
        <v>1718</v>
      </c>
      <c r="G185" s="111">
        <f t="shared" si="9"/>
        <v>0</v>
      </c>
      <c r="H185" s="114">
        <v>15</v>
      </c>
    </row>
    <row r="186" spans="1:8" outlineLevel="1">
      <c r="A186" s="8">
        <v>4051106</v>
      </c>
      <c r="B186" s="3" t="s">
        <v>173</v>
      </c>
      <c r="C186" s="7"/>
      <c r="D186" s="118"/>
      <c r="E186" s="155">
        <f t="shared" si="8"/>
        <v>1431.6666666666667</v>
      </c>
      <c r="F186" s="155">
        <v>1718</v>
      </c>
      <c r="G186" s="111">
        <f t="shared" si="9"/>
        <v>0</v>
      </c>
      <c r="H186" s="114">
        <v>15</v>
      </c>
    </row>
    <row r="187" spans="1:8" outlineLevel="1">
      <c r="A187" s="8">
        <v>4051108</v>
      </c>
      <c r="B187" s="3" t="s">
        <v>174</v>
      </c>
      <c r="C187" s="7"/>
      <c r="D187" s="118"/>
      <c r="E187" s="155">
        <f t="shared" si="8"/>
        <v>1431.6666666666667</v>
      </c>
      <c r="F187" s="155">
        <v>1718</v>
      </c>
      <c r="G187" s="111">
        <f t="shared" si="9"/>
        <v>0</v>
      </c>
      <c r="H187" s="114">
        <v>15</v>
      </c>
    </row>
    <row r="188" spans="1:8" outlineLevel="1">
      <c r="A188" s="8">
        <v>4051109</v>
      </c>
      <c r="B188" s="3" t="s">
        <v>175</v>
      </c>
      <c r="C188" s="7"/>
      <c r="D188" s="118"/>
      <c r="E188" s="155">
        <f t="shared" si="8"/>
        <v>1431.6666666666667</v>
      </c>
      <c r="F188" s="155">
        <v>1718</v>
      </c>
      <c r="G188" s="111">
        <f t="shared" si="9"/>
        <v>0</v>
      </c>
      <c r="H188" s="114" t="s">
        <v>48</v>
      </c>
    </row>
    <row r="189" spans="1:8" outlineLevel="1">
      <c r="A189" s="8">
        <v>4051110</v>
      </c>
      <c r="B189" s="3" t="s">
        <v>176</v>
      </c>
      <c r="C189" s="7"/>
      <c r="D189" s="114"/>
      <c r="E189" s="155">
        <f t="shared" si="8"/>
        <v>1431.6666666666667</v>
      </c>
      <c r="F189" s="155">
        <v>1718</v>
      </c>
      <c r="G189" s="111">
        <f t="shared" si="9"/>
        <v>0</v>
      </c>
      <c r="H189" s="114" t="s">
        <v>48</v>
      </c>
    </row>
    <row r="190" spans="1:8" outlineLevel="1">
      <c r="A190" s="8"/>
      <c r="B190" s="16" t="s">
        <v>177</v>
      </c>
      <c r="C190" s="17"/>
      <c r="D190" s="118"/>
      <c r="E190" s="155"/>
      <c r="F190" s="155"/>
      <c r="G190" s="111"/>
      <c r="H190" s="114"/>
    </row>
    <row r="191" spans="1:8" outlineLevel="1">
      <c r="A191" s="8">
        <v>4031256</v>
      </c>
      <c r="B191" s="3" t="s">
        <v>178</v>
      </c>
      <c r="C191" s="7"/>
      <c r="D191" s="118"/>
      <c r="E191" s="155">
        <f t="shared" si="8"/>
        <v>1907.5</v>
      </c>
      <c r="F191" s="155">
        <v>2289</v>
      </c>
      <c r="G191" s="111">
        <f t="shared" ref="G191:G220" si="10">C191*F191</f>
        <v>0</v>
      </c>
      <c r="H191" s="114" t="s">
        <v>48</v>
      </c>
    </row>
    <row r="192" spans="1:8" outlineLevel="1">
      <c r="A192" s="8">
        <v>4031257</v>
      </c>
      <c r="B192" s="3" t="s">
        <v>179</v>
      </c>
      <c r="C192" s="7"/>
      <c r="D192" s="118"/>
      <c r="E192" s="155">
        <f t="shared" si="8"/>
        <v>1907.5</v>
      </c>
      <c r="F192" s="155">
        <v>2289</v>
      </c>
      <c r="G192" s="111">
        <f t="shared" si="10"/>
        <v>0</v>
      </c>
      <c r="H192" s="114" t="s">
        <v>48</v>
      </c>
    </row>
    <row r="193" spans="1:8" outlineLevel="1">
      <c r="A193" s="8">
        <v>4031258</v>
      </c>
      <c r="B193" s="3" t="s">
        <v>180</v>
      </c>
      <c r="C193" s="7"/>
      <c r="D193" s="118"/>
      <c r="E193" s="155">
        <f t="shared" si="8"/>
        <v>1907.5</v>
      </c>
      <c r="F193" s="155">
        <v>2289</v>
      </c>
      <c r="G193" s="111">
        <f t="shared" si="10"/>
        <v>0</v>
      </c>
      <c r="H193" s="114" t="s">
        <v>48</v>
      </c>
    </row>
    <row r="194" spans="1:8" outlineLevel="1">
      <c r="A194" s="8">
        <v>4031259</v>
      </c>
      <c r="B194" s="3" t="s">
        <v>181</v>
      </c>
      <c r="C194" s="7"/>
      <c r="D194" s="118"/>
      <c r="E194" s="155">
        <f t="shared" si="8"/>
        <v>1907.5</v>
      </c>
      <c r="F194" s="155">
        <v>2289</v>
      </c>
      <c r="G194" s="111">
        <f t="shared" si="10"/>
        <v>0</v>
      </c>
      <c r="H194" s="114" t="s">
        <v>48</v>
      </c>
    </row>
    <row r="195" spans="1:8" outlineLevel="1">
      <c r="A195" s="8">
        <v>4031260</v>
      </c>
      <c r="B195" s="3" t="s">
        <v>182</v>
      </c>
      <c r="C195" s="7"/>
      <c r="D195" s="118"/>
      <c r="E195" s="155">
        <f t="shared" si="8"/>
        <v>1907.5</v>
      </c>
      <c r="F195" s="155">
        <v>2289</v>
      </c>
      <c r="G195" s="111">
        <f t="shared" si="10"/>
        <v>0</v>
      </c>
      <c r="H195" s="114" t="s">
        <v>48</v>
      </c>
    </row>
    <row r="196" spans="1:8" outlineLevel="1">
      <c r="A196" s="8">
        <v>4031261</v>
      </c>
      <c r="B196" s="3" t="s">
        <v>183</v>
      </c>
      <c r="C196" s="7"/>
      <c r="D196" s="118"/>
      <c r="E196" s="155">
        <f t="shared" si="8"/>
        <v>1907.5</v>
      </c>
      <c r="F196" s="155">
        <v>2289</v>
      </c>
      <c r="G196" s="111">
        <f t="shared" si="10"/>
        <v>0</v>
      </c>
      <c r="H196" s="114">
        <v>15</v>
      </c>
    </row>
    <row r="197" spans="1:8" outlineLevel="1">
      <c r="A197" s="8">
        <v>4031262</v>
      </c>
      <c r="B197" s="3" t="s">
        <v>184</v>
      </c>
      <c r="C197" s="7"/>
      <c r="D197" s="118"/>
      <c r="E197" s="155">
        <f t="shared" si="8"/>
        <v>1907.5</v>
      </c>
      <c r="F197" s="155">
        <v>2289</v>
      </c>
      <c r="G197" s="111">
        <f t="shared" si="10"/>
        <v>0</v>
      </c>
      <c r="H197" s="114" t="s">
        <v>48</v>
      </c>
    </row>
    <row r="198" spans="1:8" outlineLevel="1">
      <c r="A198" s="8">
        <v>4031263</v>
      </c>
      <c r="B198" s="3" t="s">
        <v>185</v>
      </c>
      <c r="C198" s="7"/>
      <c r="D198" s="118"/>
      <c r="E198" s="155">
        <f t="shared" si="8"/>
        <v>1907.5</v>
      </c>
      <c r="F198" s="155">
        <v>2289</v>
      </c>
      <c r="G198" s="111">
        <f t="shared" si="10"/>
        <v>0</v>
      </c>
      <c r="H198" s="114" t="s">
        <v>48</v>
      </c>
    </row>
    <row r="199" spans="1:8" outlineLevel="1">
      <c r="A199" s="8">
        <v>4031265</v>
      </c>
      <c r="B199" s="3" t="s">
        <v>186</v>
      </c>
      <c r="C199" s="7"/>
      <c r="D199" s="118"/>
      <c r="E199" s="155">
        <f t="shared" si="8"/>
        <v>1907.5</v>
      </c>
      <c r="F199" s="155">
        <v>2289</v>
      </c>
      <c r="G199" s="111">
        <f t="shared" si="10"/>
        <v>0</v>
      </c>
      <c r="H199" s="114" t="s">
        <v>48</v>
      </c>
    </row>
    <row r="200" spans="1:8" outlineLevel="1">
      <c r="A200" s="8">
        <v>4031266</v>
      </c>
      <c r="B200" s="3" t="s">
        <v>187</v>
      </c>
      <c r="C200" s="7"/>
      <c r="D200" s="118"/>
      <c r="E200" s="155">
        <f t="shared" si="8"/>
        <v>1907.5</v>
      </c>
      <c r="F200" s="155">
        <v>2289</v>
      </c>
      <c r="G200" s="111">
        <f t="shared" si="10"/>
        <v>0</v>
      </c>
      <c r="H200" s="114" t="s">
        <v>48</v>
      </c>
    </row>
    <row r="201" spans="1:8" outlineLevel="1">
      <c r="A201" s="8">
        <v>4031269</v>
      </c>
      <c r="B201" s="3" t="s">
        <v>188</v>
      </c>
      <c r="C201" s="7"/>
      <c r="D201" s="118"/>
      <c r="E201" s="155">
        <f t="shared" si="8"/>
        <v>1907.5</v>
      </c>
      <c r="F201" s="155">
        <v>2289</v>
      </c>
      <c r="G201" s="111">
        <f t="shared" si="10"/>
        <v>0</v>
      </c>
      <c r="H201" s="114" t="s">
        <v>48</v>
      </c>
    </row>
    <row r="202" spans="1:8" outlineLevel="1">
      <c r="A202" s="8">
        <v>4031270</v>
      </c>
      <c r="B202" s="3" t="s">
        <v>189</v>
      </c>
      <c r="C202" s="7"/>
      <c r="D202" s="118"/>
      <c r="E202" s="155">
        <f t="shared" si="8"/>
        <v>1907.5</v>
      </c>
      <c r="F202" s="155">
        <v>2289</v>
      </c>
      <c r="G202" s="111">
        <f t="shared" si="10"/>
        <v>0</v>
      </c>
      <c r="H202" s="114" t="s">
        <v>48</v>
      </c>
    </row>
    <row r="203" spans="1:8" outlineLevel="1">
      <c r="A203" s="8">
        <v>4031273</v>
      </c>
      <c r="B203" s="3" t="s">
        <v>190</v>
      </c>
      <c r="C203" s="7"/>
      <c r="D203" s="118"/>
      <c r="E203" s="155">
        <f t="shared" si="8"/>
        <v>1907.5</v>
      </c>
      <c r="F203" s="155">
        <v>2289</v>
      </c>
      <c r="G203" s="111">
        <f t="shared" si="10"/>
        <v>0</v>
      </c>
      <c r="H203" s="114" t="s">
        <v>48</v>
      </c>
    </row>
    <row r="204" spans="1:8" outlineLevel="1">
      <c r="A204" s="8">
        <v>4064793</v>
      </c>
      <c r="B204" s="3" t="s">
        <v>517</v>
      </c>
      <c r="C204" s="7"/>
      <c r="D204" s="118"/>
      <c r="E204" s="155">
        <f t="shared" si="8"/>
        <v>1907.5</v>
      </c>
      <c r="F204" s="155">
        <v>2289</v>
      </c>
      <c r="G204" s="111">
        <f t="shared" si="10"/>
        <v>0</v>
      </c>
      <c r="H204" s="114" t="s">
        <v>48</v>
      </c>
    </row>
    <row r="205" spans="1:8" outlineLevel="1">
      <c r="A205" s="8">
        <v>4031276</v>
      </c>
      <c r="B205" s="3" t="s">
        <v>191</v>
      </c>
      <c r="C205" s="7"/>
      <c r="D205" s="118"/>
      <c r="E205" s="155">
        <f t="shared" si="8"/>
        <v>1907.5</v>
      </c>
      <c r="F205" s="155">
        <v>2289</v>
      </c>
      <c r="G205" s="111">
        <f t="shared" si="10"/>
        <v>0</v>
      </c>
      <c r="H205" s="114" t="s">
        <v>48</v>
      </c>
    </row>
    <row r="206" spans="1:8" outlineLevel="1">
      <c r="A206" s="8">
        <v>4031277</v>
      </c>
      <c r="B206" s="3" t="s">
        <v>192</v>
      </c>
      <c r="C206" s="7"/>
      <c r="D206" s="118"/>
      <c r="E206" s="155">
        <f t="shared" si="8"/>
        <v>1907.5</v>
      </c>
      <c r="F206" s="155">
        <v>2289</v>
      </c>
      <c r="G206" s="111">
        <f t="shared" si="10"/>
        <v>0</v>
      </c>
      <c r="H206" s="114">
        <v>15</v>
      </c>
    </row>
    <row r="207" spans="1:8" outlineLevel="1">
      <c r="A207" s="8">
        <v>4031278</v>
      </c>
      <c r="B207" s="3" t="s">
        <v>193</v>
      </c>
      <c r="C207" s="7"/>
      <c r="D207" s="118"/>
      <c r="E207" s="155">
        <f t="shared" si="8"/>
        <v>1907.5</v>
      </c>
      <c r="F207" s="155">
        <v>2289</v>
      </c>
      <c r="G207" s="111">
        <f t="shared" si="10"/>
        <v>0</v>
      </c>
      <c r="H207" s="114" t="s">
        <v>48</v>
      </c>
    </row>
    <row r="208" spans="1:8" outlineLevel="1">
      <c r="A208" s="8">
        <v>4031280</v>
      </c>
      <c r="B208" s="3" t="s">
        <v>194</v>
      </c>
      <c r="C208" s="7"/>
      <c r="D208" s="118"/>
      <c r="E208" s="155">
        <f t="shared" si="8"/>
        <v>1907.5</v>
      </c>
      <c r="F208" s="155">
        <v>2289</v>
      </c>
      <c r="G208" s="111">
        <f t="shared" si="10"/>
        <v>0</v>
      </c>
      <c r="H208" s="114">
        <v>15</v>
      </c>
    </row>
    <row r="209" spans="1:8" outlineLevel="1">
      <c r="A209" s="8">
        <v>4032546</v>
      </c>
      <c r="B209" s="3" t="s">
        <v>195</v>
      </c>
      <c r="C209" s="7"/>
      <c r="D209" s="118"/>
      <c r="E209" s="155">
        <f t="shared" ref="E209:E272" si="11">F209/120*100</f>
        <v>1907.5</v>
      </c>
      <c r="F209" s="155">
        <v>2289</v>
      </c>
      <c r="G209" s="111">
        <f t="shared" si="10"/>
        <v>0</v>
      </c>
      <c r="H209" s="114" t="s">
        <v>48</v>
      </c>
    </row>
    <row r="210" spans="1:8" outlineLevel="1">
      <c r="A210" s="8">
        <v>4032547</v>
      </c>
      <c r="B210" s="3" t="s">
        <v>196</v>
      </c>
      <c r="C210" s="7"/>
      <c r="D210" s="118"/>
      <c r="E210" s="155">
        <f t="shared" si="11"/>
        <v>1907.5</v>
      </c>
      <c r="F210" s="155">
        <v>2289</v>
      </c>
      <c r="G210" s="111">
        <f t="shared" si="10"/>
        <v>0</v>
      </c>
      <c r="H210" s="114">
        <v>15</v>
      </c>
    </row>
    <row r="211" spans="1:8" outlineLevel="1">
      <c r="A211" s="8">
        <v>4032548</v>
      </c>
      <c r="B211" s="3" t="s">
        <v>197</v>
      </c>
      <c r="C211" s="7"/>
      <c r="D211" s="118"/>
      <c r="E211" s="155">
        <f t="shared" si="11"/>
        <v>1907.5</v>
      </c>
      <c r="F211" s="155">
        <v>2289</v>
      </c>
      <c r="G211" s="111">
        <f t="shared" si="10"/>
        <v>0</v>
      </c>
      <c r="H211" s="114">
        <v>15</v>
      </c>
    </row>
    <row r="212" spans="1:8" outlineLevel="1">
      <c r="A212" s="8">
        <v>4032549</v>
      </c>
      <c r="B212" s="3" t="s">
        <v>198</v>
      </c>
      <c r="C212" s="7"/>
      <c r="D212" s="118"/>
      <c r="E212" s="155">
        <f t="shared" si="11"/>
        <v>1907.5</v>
      </c>
      <c r="F212" s="155">
        <v>2289</v>
      </c>
      <c r="G212" s="111">
        <f t="shared" si="10"/>
        <v>0</v>
      </c>
      <c r="H212" s="114" t="s">
        <v>48</v>
      </c>
    </row>
    <row r="213" spans="1:8" outlineLevel="1">
      <c r="A213" s="8">
        <v>4032550</v>
      </c>
      <c r="B213" s="3" t="s">
        <v>199</v>
      </c>
      <c r="C213" s="7"/>
      <c r="D213" s="118"/>
      <c r="E213" s="155">
        <f t="shared" si="11"/>
        <v>1907.5</v>
      </c>
      <c r="F213" s="155">
        <v>2289</v>
      </c>
      <c r="G213" s="111">
        <f t="shared" si="10"/>
        <v>0</v>
      </c>
      <c r="H213" s="114" t="s">
        <v>48</v>
      </c>
    </row>
    <row r="214" spans="1:8" outlineLevel="1">
      <c r="A214" s="8">
        <v>4051087</v>
      </c>
      <c r="B214" s="3" t="s">
        <v>200</v>
      </c>
      <c r="C214" s="7"/>
      <c r="D214" s="118"/>
      <c r="E214" s="155">
        <f t="shared" si="11"/>
        <v>1907.5</v>
      </c>
      <c r="F214" s="155">
        <v>2289</v>
      </c>
      <c r="G214" s="111">
        <f t="shared" si="10"/>
        <v>0</v>
      </c>
      <c r="H214" s="114">
        <v>15</v>
      </c>
    </row>
    <row r="215" spans="1:8" outlineLevel="1">
      <c r="A215" s="8">
        <v>4051088</v>
      </c>
      <c r="B215" s="3" t="s">
        <v>201</v>
      </c>
      <c r="C215" s="7"/>
      <c r="D215" s="118"/>
      <c r="E215" s="155">
        <f t="shared" si="11"/>
        <v>1907.5</v>
      </c>
      <c r="F215" s="155">
        <v>2289</v>
      </c>
      <c r="G215" s="111">
        <f t="shared" si="10"/>
        <v>0</v>
      </c>
      <c r="H215" s="114">
        <v>15</v>
      </c>
    </row>
    <row r="216" spans="1:8" outlineLevel="1">
      <c r="A216" s="8">
        <v>4051089</v>
      </c>
      <c r="B216" s="3" t="s">
        <v>202</v>
      </c>
      <c r="C216" s="7"/>
      <c r="D216" s="118"/>
      <c r="E216" s="155">
        <f t="shared" si="11"/>
        <v>1907.5</v>
      </c>
      <c r="F216" s="155">
        <v>2289</v>
      </c>
      <c r="G216" s="111">
        <f t="shared" si="10"/>
        <v>0</v>
      </c>
      <c r="H216" s="114">
        <v>15</v>
      </c>
    </row>
    <row r="217" spans="1:8" outlineLevel="1">
      <c r="A217" s="8">
        <v>4051090</v>
      </c>
      <c r="B217" s="3" t="s">
        <v>203</v>
      </c>
      <c r="C217" s="7"/>
      <c r="D217" s="118"/>
      <c r="E217" s="155">
        <f t="shared" si="11"/>
        <v>1907.5</v>
      </c>
      <c r="F217" s="155">
        <v>2289</v>
      </c>
      <c r="G217" s="111">
        <f t="shared" si="10"/>
        <v>0</v>
      </c>
      <c r="H217" s="114">
        <v>15</v>
      </c>
    </row>
    <row r="218" spans="1:8" outlineLevel="1">
      <c r="A218" s="8">
        <v>4051091</v>
      </c>
      <c r="B218" s="3" t="s">
        <v>204</v>
      </c>
      <c r="C218" s="7"/>
      <c r="D218" s="118"/>
      <c r="E218" s="155">
        <f t="shared" si="11"/>
        <v>1907.5</v>
      </c>
      <c r="F218" s="155">
        <v>2289</v>
      </c>
      <c r="G218" s="111">
        <f t="shared" si="10"/>
        <v>0</v>
      </c>
      <c r="H218" s="114">
        <v>15</v>
      </c>
    </row>
    <row r="219" spans="1:8" outlineLevel="1">
      <c r="A219" s="8">
        <v>4051092</v>
      </c>
      <c r="B219" s="3" t="s">
        <v>205</v>
      </c>
      <c r="C219" s="7"/>
      <c r="D219" s="118"/>
      <c r="E219" s="155">
        <f t="shared" si="11"/>
        <v>1907.5</v>
      </c>
      <c r="F219" s="155">
        <v>2289</v>
      </c>
      <c r="G219" s="111">
        <f t="shared" si="10"/>
        <v>0</v>
      </c>
      <c r="H219" s="114" t="s">
        <v>48</v>
      </c>
    </row>
    <row r="220" spans="1:8" outlineLevel="1">
      <c r="A220" s="8">
        <v>4051093</v>
      </c>
      <c r="B220" s="3" t="s">
        <v>206</v>
      </c>
      <c r="C220" s="7"/>
      <c r="D220" s="114"/>
      <c r="E220" s="155">
        <f t="shared" si="11"/>
        <v>1907.5</v>
      </c>
      <c r="F220" s="155">
        <v>2289</v>
      </c>
      <c r="G220" s="111">
        <f t="shared" si="10"/>
        <v>0</v>
      </c>
      <c r="H220" s="114" t="s">
        <v>48</v>
      </c>
    </row>
    <row r="221" spans="1:8" outlineLevel="1">
      <c r="A221" s="8"/>
      <c r="B221" s="16" t="s">
        <v>207</v>
      </c>
      <c r="C221" s="17"/>
      <c r="D221" s="118"/>
      <c r="E221" s="155"/>
      <c r="F221" s="155"/>
      <c r="G221" s="111"/>
      <c r="H221" s="114"/>
    </row>
    <row r="222" spans="1:8" outlineLevel="1">
      <c r="A222" s="8">
        <v>4031283</v>
      </c>
      <c r="B222" s="3" t="s">
        <v>208</v>
      </c>
      <c r="C222" s="7"/>
      <c r="D222" s="118"/>
      <c r="E222" s="155">
        <f t="shared" si="11"/>
        <v>1907.5</v>
      </c>
      <c r="F222" s="155">
        <v>2289</v>
      </c>
      <c r="G222" s="111">
        <f t="shared" ref="G222:G251" si="12">C222*F222</f>
        <v>0</v>
      </c>
      <c r="H222" s="114" t="s">
        <v>48</v>
      </c>
    </row>
    <row r="223" spans="1:8" outlineLevel="1">
      <c r="A223" s="8">
        <v>4031284</v>
      </c>
      <c r="B223" s="3" t="s">
        <v>209</v>
      </c>
      <c r="C223" s="7"/>
      <c r="D223" s="118"/>
      <c r="E223" s="155">
        <f t="shared" si="11"/>
        <v>1907.5</v>
      </c>
      <c r="F223" s="155">
        <v>2289</v>
      </c>
      <c r="G223" s="111">
        <f t="shared" si="12"/>
        <v>0</v>
      </c>
      <c r="H223" s="114" t="s">
        <v>48</v>
      </c>
    </row>
    <row r="224" spans="1:8" outlineLevel="1">
      <c r="A224" s="8">
        <v>4031285</v>
      </c>
      <c r="B224" s="3" t="s">
        <v>210</v>
      </c>
      <c r="C224" s="7"/>
      <c r="D224" s="118"/>
      <c r="E224" s="155">
        <f t="shared" si="11"/>
        <v>1907.5</v>
      </c>
      <c r="F224" s="155">
        <v>2289</v>
      </c>
      <c r="G224" s="111">
        <f t="shared" si="12"/>
        <v>0</v>
      </c>
      <c r="H224" s="114" t="s">
        <v>48</v>
      </c>
    </row>
    <row r="225" spans="1:8" outlineLevel="1">
      <c r="A225" s="8">
        <v>4031286</v>
      </c>
      <c r="B225" s="3" t="s">
        <v>211</v>
      </c>
      <c r="C225" s="7"/>
      <c r="D225" s="118"/>
      <c r="E225" s="155">
        <f t="shared" si="11"/>
        <v>1907.5</v>
      </c>
      <c r="F225" s="155">
        <v>2289</v>
      </c>
      <c r="G225" s="111">
        <f t="shared" si="12"/>
        <v>0</v>
      </c>
      <c r="H225" s="114" t="s">
        <v>48</v>
      </c>
    </row>
    <row r="226" spans="1:8" outlineLevel="1">
      <c r="A226" s="8">
        <v>4031287</v>
      </c>
      <c r="B226" s="3" t="s">
        <v>212</v>
      </c>
      <c r="C226" s="7"/>
      <c r="D226" s="118"/>
      <c r="E226" s="155">
        <f t="shared" si="11"/>
        <v>1907.5</v>
      </c>
      <c r="F226" s="155">
        <v>2289</v>
      </c>
      <c r="G226" s="111">
        <f t="shared" si="12"/>
        <v>0</v>
      </c>
      <c r="H226" s="114" t="s">
        <v>48</v>
      </c>
    </row>
    <row r="227" spans="1:8" outlineLevel="1">
      <c r="A227" s="8">
        <v>4031288</v>
      </c>
      <c r="B227" s="3" t="s">
        <v>213</v>
      </c>
      <c r="C227" s="7"/>
      <c r="D227" s="118"/>
      <c r="E227" s="155">
        <f t="shared" si="11"/>
        <v>1907.5</v>
      </c>
      <c r="F227" s="155">
        <v>2289</v>
      </c>
      <c r="G227" s="111">
        <f t="shared" si="12"/>
        <v>0</v>
      </c>
      <c r="H227" s="114">
        <v>15</v>
      </c>
    </row>
    <row r="228" spans="1:8" outlineLevel="1">
      <c r="A228" s="8">
        <v>4031289</v>
      </c>
      <c r="B228" s="3" t="s">
        <v>214</v>
      </c>
      <c r="C228" s="7"/>
      <c r="D228" s="118"/>
      <c r="E228" s="155">
        <f t="shared" si="11"/>
        <v>1907.5</v>
      </c>
      <c r="F228" s="155">
        <v>2289</v>
      </c>
      <c r="G228" s="111">
        <f t="shared" si="12"/>
        <v>0</v>
      </c>
      <c r="H228" s="114" t="s">
        <v>48</v>
      </c>
    </row>
    <row r="229" spans="1:8" outlineLevel="1">
      <c r="A229" s="8">
        <v>4031290</v>
      </c>
      <c r="B229" s="3" t="s">
        <v>215</v>
      </c>
      <c r="C229" s="7"/>
      <c r="D229" s="118"/>
      <c r="E229" s="155">
        <f t="shared" si="11"/>
        <v>1907.5</v>
      </c>
      <c r="F229" s="155">
        <v>2289</v>
      </c>
      <c r="G229" s="111">
        <f t="shared" si="12"/>
        <v>0</v>
      </c>
      <c r="H229" s="114" t="s">
        <v>48</v>
      </c>
    </row>
    <row r="230" spans="1:8" outlineLevel="1">
      <c r="A230" s="8">
        <v>4031292</v>
      </c>
      <c r="B230" s="3" t="s">
        <v>216</v>
      </c>
      <c r="C230" s="7"/>
      <c r="D230" s="118"/>
      <c r="E230" s="155">
        <f t="shared" si="11"/>
        <v>1907.5</v>
      </c>
      <c r="F230" s="155">
        <v>2289</v>
      </c>
      <c r="G230" s="111">
        <f t="shared" si="12"/>
        <v>0</v>
      </c>
      <c r="H230" s="114" t="s">
        <v>48</v>
      </c>
    </row>
    <row r="231" spans="1:8" outlineLevel="1">
      <c r="A231" s="8">
        <v>4031293</v>
      </c>
      <c r="B231" s="3" t="s">
        <v>217</v>
      </c>
      <c r="C231" s="7"/>
      <c r="D231" s="118"/>
      <c r="E231" s="155">
        <f t="shared" si="11"/>
        <v>1907.5</v>
      </c>
      <c r="F231" s="155">
        <v>2289</v>
      </c>
      <c r="G231" s="111">
        <f t="shared" si="12"/>
        <v>0</v>
      </c>
      <c r="H231" s="114" t="s">
        <v>48</v>
      </c>
    </row>
    <row r="232" spans="1:8" outlineLevel="1">
      <c r="A232" s="8">
        <v>4031296</v>
      </c>
      <c r="B232" s="3" t="s">
        <v>218</v>
      </c>
      <c r="C232" s="7"/>
      <c r="D232" s="118"/>
      <c r="E232" s="155">
        <f t="shared" si="11"/>
        <v>1907.5</v>
      </c>
      <c r="F232" s="155">
        <v>2289</v>
      </c>
      <c r="G232" s="111">
        <f t="shared" si="12"/>
        <v>0</v>
      </c>
      <c r="H232" s="114" t="s">
        <v>48</v>
      </c>
    </row>
    <row r="233" spans="1:8" outlineLevel="1">
      <c r="A233" s="8">
        <v>4031297</v>
      </c>
      <c r="B233" s="3" t="s">
        <v>219</v>
      </c>
      <c r="C233" s="7"/>
      <c r="D233" s="118"/>
      <c r="E233" s="155">
        <f t="shared" si="11"/>
        <v>1907.5</v>
      </c>
      <c r="F233" s="155">
        <v>2289</v>
      </c>
      <c r="G233" s="111">
        <f t="shared" si="12"/>
        <v>0</v>
      </c>
      <c r="H233" s="114" t="s">
        <v>48</v>
      </c>
    </row>
    <row r="234" spans="1:8" outlineLevel="1">
      <c r="A234" s="8">
        <v>4031300</v>
      </c>
      <c r="B234" s="3" t="s">
        <v>220</v>
      </c>
      <c r="C234" s="7"/>
      <c r="D234" s="118"/>
      <c r="E234" s="155">
        <f t="shared" si="11"/>
        <v>1907.5</v>
      </c>
      <c r="F234" s="155">
        <v>2289</v>
      </c>
      <c r="G234" s="111">
        <f t="shared" si="12"/>
        <v>0</v>
      </c>
      <c r="H234" s="114" t="s">
        <v>48</v>
      </c>
    </row>
    <row r="235" spans="1:8" outlineLevel="1">
      <c r="A235" s="8">
        <v>4064792</v>
      </c>
      <c r="B235" s="3" t="s">
        <v>518</v>
      </c>
      <c r="C235" s="7"/>
      <c r="D235" s="118"/>
      <c r="E235" s="155">
        <f t="shared" si="11"/>
        <v>1907.5</v>
      </c>
      <c r="F235" s="155">
        <v>2289</v>
      </c>
      <c r="G235" s="111">
        <f t="shared" si="12"/>
        <v>0</v>
      </c>
      <c r="H235" s="114" t="s">
        <v>48</v>
      </c>
    </row>
    <row r="236" spans="1:8" outlineLevel="1">
      <c r="A236" s="8">
        <v>4031303</v>
      </c>
      <c r="B236" s="3" t="s">
        <v>221</v>
      </c>
      <c r="C236" s="7"/>
      <c r="D236" s="118"/>
      <c r="E236" s="155">
        <f t="shared" si="11"/>
        <v>1907.5</v>
      </c>
      <c r="F236" s="155">
        <v>2289</v>
      </c>
      <c r="G236" s="111">
        <f t="shared" si="12"/>
        <v>0</v>
      </c>
      <c r="H236" s="114" t="s">
        <v>48</v>
      </c>
    </row>
    <row r="237" spans="1:8" outlineLevel="1">
      <c r="A237" s="8">
        <v>4031304</v>
      </c>
      <c r="B237" s="3" t="s">
        <v>222</v>
      </c>
      <c r="C237" s="7"/>
      <c r="D237" s="118"/>
      <c r="E237" s="155">
        <f t="shared" si="11"/>
        <v>1907.5</v>
      </c>
      <c r="F237" s="155">
        <v>2289</v>
      </c>
      <c r="G237" s="111">
        <f t="shared" si="12"/>
        <v>0</v>
      </c>
      <c r="H237" s="114">
        <v>15</v>
      </c>
    </row>
    <row r="238" spans="1:8" outlineLevel="1">
      <c r="A238" s="8">
        <v>4031305</v>
      </c>
      <c r="B238" s="3" t="s">
        <v>223</v>
      </c>
      <c r="C238" s="7"/>
      <c r="D238" s="118"/>
      <c r="E238" s="155">
        <f t="shared" si="11"/>
        <v>1907.5</v>
      </c>
      <c r="F238" s="155">
        <v>2289</v>
      </c>
      <c r="G238" s="111">
        <f t="shared" si="12"/>
        <v>0</v>
      </c>
      <c r="H238" s="114" t="s">
        <v>48</v>
      </c>
    </row>
    <row r="239" spans="1:8" outlineLevel="1">
      <c r="A239" s="8">
        <v>4031307</v>
      </c>
      <c r="B239" s="3" t="s">
        <v>224</v>
      </c>
      <c r="C239" s="7"/>
      <c r="D239" s="118"/>
      <c r="E239" s="155">
        <f t="shared" si="11"/>
        <v>1907.5</v>
      </c>
      <c r="F239" s="155">
        <v>2289</v>
      </c>
      <c r="G239" s="111">
        <f t="shared" si="12"/>
        <v>0</v>
      </c>
      <c r="H239" s="114">
        <v>15</v>
      </c>
    </row>
    <row r="240" spans="1:8" outlineLevel="1">
      <c r="A240" s="8">
        <v>4032551</v>
      </c>
      <c r="B240" s="3" t="s">
        <v>225</v>
      </c>
      <c r="C240" s="7"/>
      <c r="D240" s="118"/>
      <c r="E240" s="155">
        <f t="shared" si="11"/>
        <v>1907.5</v>
      </c>
      <c r="F240" s="155">
        <v>2289</v>
      </c>
      <c r="G240" s="111">
        <f t="shared" si="12"/>
        <v>0</v>
      </c>
      <c r="H240" s="114" t="s">
        <v>48</v>
      </c>
    </row>
    <row r="241" spans="1:8" outlineLevel="1">
      <c r="A241" s="8">
        <v>4032552</v>
      </c>
      <c r="B241" s="3" t="s">
        <v>226</v>
      </c>
      <c r="C241" s="7"/>
      <c r="D241" s="118"/>
      <c r="E241" s="155">
        <f t="shared" si="11"/>
        <v>1907.5</v>
      </c>
      <c r="F241" s="155">
        <v>2289</v>
      </c>
      <c r="G241" s="111">
        <f t="shared" si="12"/>
        <v>0</v>
      </c>
      <c r="H241" s="114">
        <v>15</v>
      </c>
    </row>
    <row r="242" spans="1:8" outlineLevel="1">
      <c r="A242" s="8">
        <v>4032553</v>
      </c>
      <c r="B242" s="3" t="s">
        <v>227</v>
      </c>
      <c r="C242" s="7"/>
      <c r="D242" s="118"/>
      <c r="E242" s="155">
        <f t="shared" si="11"/>
        <v>1907.5</v>
      </c>
      <c r="F242" s="155">
        <v>2289</v>
      </c>
      <c r="G242" s="111">
        <f t="shared" si="12"/>
        <v>0</v>
      </c>
      <c r="H242" s="114">
        <v>15</v>
      </c>
    </row>
    <row r="243" spans="1:8" outlineLevel="1">
      <c r="A243" s="8">
        <v>4032554</v>
      </c>
      <c r="B243" s="3" t="s">
        <v>228</v>
      </c>
      <c r="C243" s="7"/>
      <c r="D243" s="118"/>
      <c r="E243" s="155">
        <f t="shared" si="11"/>
        <v>1907.5</v>
      </c>
      <c r="F243" s="155">
        <v>2289</v>
      </c>
      <c r="G243" s="111">
        <f t="shared" si="12"/>
        <v>0</v>
      </c>
      <c r="H243" s="114" t="s">
        <v>48</v>
      </c>
    </row>
    <row r="244" spans="1:8" outlineLevel="1">
      <c r="A244" s="8">
        <v>4032555</v>
      </c>
      <c r="B244" s="3" t="s">
        <v>229</v>
      </c>
      <c r="C244" s="7"/>
      <c r="D244" s="118"/>
      <c r="E244" s="155">
        <f t="shared" si="11"/>
        <v>1907.5</v>
      </c>
      <c r="F244" s="155">
        <v>2289</v>
      </c>
      <c r="G244" s="111">
        <f t="shared" si="12"/>
        <v>0</v>
      </c>
      <c r="H244" s="114" t="s">
        <v>48</v>
      </c>
    </row>
    <row r="245" spans="1:8" outlineLevel="1">
      <c r="A245" s="8">
        <v>4051080</v>
      </c>
      <c r="B245" s="3" t="s">
        <v>230</v>
      </c>
      <c r="C245" s="7"/>
      <c r="D245" s="118"/>
      <c r="E245" s="155">
        <f t="shared" si="11"/>
        <v>1907.5</v>
      </c>
      <c r="F245" s="155">
        <v>2289</v>
      </c>
      <c r="G245" s="111">
        <f t="shared" si="12"/>
        <v>0</v>
      </c>
      <c r="H245" s="114">
        <v>15</v>
      </c>
    </row>
    <row r="246" spans="1:8" outlineLevel="1">
      <c r="A246" s="8">
        <v>4051081</v>
      </c>
      <c r="B246" s="3" t="s">
        <v>231</v>
      </c>
      <c r="C246" s="7"/>
      <c r="D246" s="118"/>
      <c r="E246" s="155">
        <f t="shared" si="11"/>
        <v>1907.5</v>
      </c>
      <c r="F246" s="155">
        <v>2289</v>
      </c>
      <c r="G246" s="111">
        <f t="shared" si="12"/>
        <v>0</v>
      </c>
      <c r="H246" s="114">
        <v>15</v>
      </c>
    </row>
    <row r="247" spans="1:8" outlineLevel="1">
      <c r="A247" s="8">
        <v>4051082</v>
      </c>
      <c r="B247" s="3" t="s">
        <v>232</v>
      </c>
      <c r="C247" s="7"/>
      <c r="D247" s="118"/>
      <c r="E247" s="155">
        <f t="shared" si="11"/>
        <v>1907.5</v>
      </c>
      <c r="F247" s="155">
        <v>2289</v>
      </c>
      <c r="G247" s="111">
        <f t="shared" si="12"/>
        <v>0</v>
      </c>
      <c r="H247" s="114">
        <v>15</v>
      </c>
    </row>
    <row r="248" spans="1:8" outlineLevel="1">
      <c r="A248" s="8">
        <v>4051083</v>
      </c>
      <c r="B248" s="3" t="s">
        <v>233</v>
      </c>
      <c r="C248" s="7"/>
      <c r="D248" s="118"/>
      <c r="E248" s="155">
        <f t="shared" si="11"/>
        <v>1907.5</v>
      </c>
      <c r="F248" s="155">
        <v>2289</v>
      </c>
      <c r="G248" s="111">
        <f t="shared" si="12"/>
        <v>0</v>
      </c>
      <c r="H248" s="114">
        <v>15</v>
      </c>
    </row>
    <row r="249" spans="1:8" outlineLevel="1">
      <c r="A249" s="8">
        <v>4051084</v>
      </c>
      <c r="B249" s="3" t="s">
        <v>234</v>
      </c>
      <c r="C249" s="7"/>
      <c r="D249" s="118"/>
      <c r="E249" s="155">
        <f t="shared" si="11"/>
        <v>1907.5</v>
      </c>
      <c r="F249" s="155">
        <v>2289</v>
      </c>
      <c r="G249" s="111">
        <f t="shared" si="12"/>
        <v>0</v>
      </c>
      <c r="H249" s="114">
        <v>15</v>
      </c>
    </row>
    <row r="250" spans="1:8" outlineLevel="1">
      <c r="A250" s="8">
        <v>4051085</v>
      </c>
      <c r="B250" s="3" t="s">
        <v>235</v>
      </c>
      <c r="C250" s="7"/>
      <c r="D250" s="118"/>
      <c r="E250" s="155">
        <f t="shared" si="11"/>
        <v>1907.5</v>
      </c>
      <c r="F250" s="155">
        <v>2289</v>
      </c>
      <c r="G250" s="111">
        <f t="shared" si="12"/>
        <v>0</v>
      </c>
      <c r="H250" s="114" t="s">
        <v>48</v>
      </c>
    </row>
    <row r="251" spans="1:8" outlineLevel="1">
      <c r="A251" s="8">
        <v>4051086</v>
      </c>
      <c r="B251" s="3" t="s">
        <v>236</v>
      </c>
      <c r="C251" s="7"/>
      <c r="D251" s="114"/>
      <c r="E251" s="155">
        <f t="shared" si="11"/>
        <v>1907.5</v>
      </c>
      <c r="F251" s="155">
        <v>2289</v>
      </c>
      <c r="G251" s="111">
        <f t="shared" si="12"/>
        <v>0</v>
      </c>
      <c r="H251" s="114" t="s">
        <v>48</v>
      </c>
    </row>
    <row r="252" spans="1:8" outlineLevel="1">
      <c r="A252" s="8"/>
      <c r="B252" s="16" t="s">
        <v>237</v>
      </c>
      <c r="C252" s="17"/>
      <c r="D252" s="118"/>
      <c r="E252" s="155"/>
      <c r="F252" s="155"/>
      <c r="G252" s="111"/>
      <c r="H252" s="114"/>
    </row>
    <row r="253" spans="1:8" outlineLevel="1">
      <c r="A253" s="8">
        <v>4031310</v>
      </c>
      <c r="B253" s="3" t="s">
        <v>238</v>
      </c>
      <c r="C253" s="7"/>
      <c r="D253" s="118"/>
      <c r="E253" s="155">
        <f t="shared" si="11"/>
        <v>1907.5</v>
      </c>
      <c r="F253" s="155">
        <v>2289</v>
      </c>
      <c r="G253" s="111">
        <f t="shared" ref="G253:G282" si="13">C253*F253</f>
        <v>0</v>
      </c>
      <c r="H253" s="114" t="s">
        <v>48</v>
      </c>
    </row>
    <row r="254" spans="1:8" outlineLevel="1">
      <c r="A254" s="8">
        <v>4031311</v>
      </c>
      <c r="B254" s="3" t="s">
        <v>239</v>
      </c>
      <c r="C254" s="7"/>
      <c r="D254" s="118"/>
      <c r="E254" s="155">
        <f t="shared" si="11"/>
        <v>1907.5</v>
      </c>
      <c r="F254" s="155">
        <v>2289</v>
      </c>
      <c r="G254" s="111">
        <f t="shared" si="13"/>
        <v>0</v>
      </c>
      <c r="H254" s="114" t="s">
        <v>48</v>
      </c>
    </row>
    <row r="255" spans="1:8" outlineLevel="1">
      <c r="A255" s="8">
        <v>4031312</v>
      </c>
      <c r="B255" s="3" t="s">
        <v>240</v>
      </c>
      <c r="C255" s="7"/>
      <c r="D255" s="118"/>
      <c r="E255" s="155">
        <f t="shared" si="11"/>
        <v>1907.5</v>
      </c>
      <c r="F255" s="155">
        <v>2289</v>
      </c>
      <c r="G255" s="111">
        <f t="shared" si="13"/>
        <v>0</v>
      </c>
      <c r="H255" s="114" t="s">
        <v>48</v>
      </c>
    </row>
    <row r="256" spans="1:8" outlineLevel="1">
      <c r="A256" s="8">
        <v>4031313</v>
      </c>
      <c r="B256" s="3" t="s">
        <v>241</v>
      </c>
      <c r="C256" s="7"/>
      <c r="D256" s="118"/>
      <c r="E256" s="155">
        <f t="shared" si="11"/>
        <v>1907.5</v>
      </c>
      <c r="F256" s="155">
        <v>2289</v>
      </c>
      <c r="G256" s="111">
        <f t="shared" si="13"/>
        <v>0</v>
      </c>
      <c r="H256" s="114" t="s">
        <v>48</v>
      </c>
    </row>
    <row r="257" spans="1:8" outlineLevel="1">
      <c r="A257" s="8">
        <v>4031314</v>
      </c>
      <c r="B257" s="3" t="s">
        <v>242</v>
      </c>
      <c r="C257" s="7"/>
      <c r="D257" s="118"/>
      <c r="E257" s="155">
        <f t="shared" si="11"/>
        <v>1907.5</v>
      </c>
      <c r="F257" s="155">
        <v>2289</v>
      </c>
      <c r="G257" s="111">
        <f t="shared" si="13"/>
        <v>0</v>
      </c>
      <c r="H257" s="114" t="s">
        <v>48</v>
      </c>
    </row>
    <row r="258" spans="1:8" outlineLevel="1">
      <c r="A258" s="8">
        <v>4031315</v>
      </c>
      <c r="B258" s="3" t="s">
        <v>243</v>
      </c>
      <c r="C258" s="7"/>
      <c r="D258" s="118"/>
      <c r="E258" s="155">
        <f t="shared" si="11"/>
        <v>1907.5</v>
      </c>
      <c r="F258" s="155">
        <v>2289</v>
      </c>
      <c r="G258" s="111">
        <f t="shared" si="13"/>
        <v>0</v>
      </c>
      <c r="H258" s="114">
        <v>15</v>
      </c>
    </row>
    <row r="259" spans="1:8" outlineLevel="1">
      <c r="A259" s="8">
        <v>4031316</v>
      </c>
      <c r="B259" s="3" t="s">
        <v>244</v>
      </c>
      <c r="C259" s="7"/>
      <c r="D259" s="118"/>
      <c r="E259" s="155">
        <f t="shared" si="11"/>
        <v>1907.5</v>
      </c>
      <c r="F259" s="155">
        <v>2289</v>
      </c>
      <c r="G259" s="111">
        <f t="shared" si="13"/>
        <v>0</v>
      </c>
      <c r="H259" s="114" t="s">
        <v>48</v>
      </c>
    </row>
    <row r="260" spans="1:8" outlineLevel="1">
      <c r="A260" s="8">
        <v>4031317</v>
      </c>
      <c r="B260" s="3" t="s">
        <v>245</v>
      </c>
      <c r="C260" s="7"/>
      <c r="D260" s="118"/>
      <c r="E260" s="155">
        <f t="shared" si="11"/>
        <v>1907.5</v>
      </c>
      <c r="F260" s="155">
        <v>2289</v>
      </c>
      <c r="G260" s="111">
        <f t="shared" si="13"/>
        <v>0</v>
      </c>
      <c r="H260" s="114" t="s">
        <v>48</v>
      </c>
    </row>
    <row r="261" spans="1:8" outlineLevel="1">
      <c r="A261" s="8">
        <v>4031319</v>
      </c>
      <c r="B261" s="3" t="s">
        <v>246</v>
      </c>
      <c r="C261" s="7"/>
      <c r="D261" s="118"/>
      <c r="E261" s="155">
        <f t="shared" si="11"/>
        <v>1907.5</v>
      </c>
      <c r="F261" s="155">
        <v>2289</v>
      </c>
      <c r="G261" s="111">
        <f t="shared" si="13"/>
        <v>0</v>
      </c>
      <c r="H261" s="114" t="s">
        <v>48</v>
      </c>
    </row>
    <row r="262" spans="1:8" outlineLevel="1">
      <c r="A262" s="8">
        <v>4031320</v>
      </c>
      <c r="B262" s="3" t="s">
        <v>247</v>
      </c>
      <c r="C262" s="7"/>
      <c r="D262" s="118"/>
      <c r="E262" s="155">
        <f t="shared" si="11"/>
        <v>1907.5</v>
      </c>
      <c r="F262" s="155">
        <v>2289</v>
      </c>
      <c r="G262" s="111">
        <f t="shared" si="13"/>
        <v>0</v>
      </c>
      <c r="H262" s="114" t="s">
        <v>48</v>
      </c>
    </row>
    <row r="263" spans="1:8" outlineLevel="1">
      <c r="A263" s="8">
        <v>4031323</v>
      </c>
      <c r="B263" s="3" t="s">
        <v>248</v>
      </c>
      <c r="C263" s="7"/>
      <c r="D263" s="118"/>
      <c r="E263" s="155">
        <f t="shared" si="11"/>
        <v>1907.5</v>
      </c>
      <c r="F263" s="155">
        <v>2289</v>
      </c>
      <c r="G263" s="111">
        <f t="shared" si="13"/>
        <v>0</v>
      </c>
      <c r="H263" s="114" t="s">
        <v>48</v>
      </c>
    </row>
    <row r="264" spans="1:8" outlineLevel="1">
      <c r="A264" s="8">
        <v>4031324</v>
      </c>
      <c r="B264" s="3" t="s">
        <v>249</v>
      </c>
      <c r="C264" s="7"/>
      <c r="D264" s="118"/>
      <c r="E264" s="155">
        <f t="shared" si="11"/>
        <v>1907.5</v>
      </c>
      <c r="F264" s="155">
        <v>2289</v>
      </c>
      <c r="G264" s="111">
        <f t="shared" si="13"/>
        <v>0</v>
      </c>
      <c r="H264" s="114" t="s">
        <v>48</v>
      </c>
    </row>
    <row r="265" spans="1:8" outlineLevel="1">
      <c r="A265" s="8">
        <v>4031327</v>
      </c>
      <c r="B265" s="3" t="s">
        <v>250</v>
      </c>
      <c r="C265" s="7"/>
      <c r="D265" s="118"/>
      <c r="E265" s="155">
        <f t="shared" si="11"/>
        <v>1907.5</v>
      </c>
      <c r="F265" s="155">
        <v>2289</v>
      </c>
      <c r="G265" s="111">
        <f t="shared" si="13"/>
        <v>0</v>
      </c>
      <c r="H265" s="114" t="s">
        <v>48</v>
      </c>
    </row>
    <row r="266" spans="1:8" outlineLevel="1">
      <c r="A266" s="8">
        <v>4064788</v>
      </c>
      <c r="B266" s="3" t="s">
        <v>519</v>
      </c>
      <c r="C266" s="7"/>
      <c r="D266" s="118"/>
      <c r="E266" s="155">
        <f t="shared" si="11"/>
        <v>1907.5</v>
      </c>
      <c r="F266" s="155">
        <v>2289</v>
      </c>
      <c r="G266" s="111">
        <f t="shared" si="13"/>
        <v>0</v>
      </c>
      <c r="H266" s="114" t="s">
        <v>48</v>
      </c>
    </row>
    <row r="267" spans="1:8" outlineLevel="1">
      <c r="A267" s="8">
        <v>4031330</v>
      </c>
      <c r="B267" s="3" t="s">
        <v>251</v>
      </c>
      <c r="C267" s="7"/>
      <c r="D267" s="118"/>
      <c r="E267" s="155">
        <f t="shared" si="11"/>
        <v>1907.5</v>
      </c>
      <c r="F267" s="155">
        <v>2289</v>
      </c>
      <c r="G267" s="111">
        <f t="shared" si="13"/>
        <v>0</v>
      </c>
      <c r="H267" s="114" t="s">
        <v>48</v>
      </c>
    </row>
    <row r="268" spans="1:8" outlineLevel="1">
      <c r="A268" s="8">
        <v>4031331</v>
      </c>
      <c r="B268" s="3" t="s">
        <v>252</v>
      </c>
      <c r="C268" s="7"/>
      <c r="D268" s="118"/>
      <c r="E268" s="155">
        <f t="shared" si="11"/>
        <v>1907.5</v>
      </c>
      <c r="F268" s="155">
        <v>2289</v>
      </c>
      <c r="G268" s="111">
        <f t="shared" si="13"/>
        <v>0</v>
      </c>
      <c r="H268" s="114">
        <v>15</v>
      </c>
    </row>
    <row r="269" spans="1:8" outlineLevel="1">
      <c r="A269" s="8">
        <v>4031332</v>
      </c>
      <c r="B269" s="3" t="s">
        <v>253</v>
      </c>
      <c r="C269" s="7"/>
      <c r="D269" s="118"/>
      <c r="E269" s="155">
        <f t="shared" si="11"/>
        <v>1907.5</v>
      </c>
      <c r="F269" s="155">
        <v>2289</v>
      </c>
      <c r="G269" s="111">
        <f t="shared" si="13"/>
        <v>0</v>
      </c>
      <c r="H269" s="114" t="s">
        <v>48</v>
      </c>
    </row>
    <row r="270" spans="1:8" outlineLevel="1">
      <c r="A270" s="8">
        <v>4031334</v>
      </c>
      <c r="B270" s="3" t="s">
        <v>254</v>
      </c>
      <c r="C270" s="7"/>
      <c r="D270" s="118"/>
      <c r="E270" s="155">
        <f t="shared" si="11"/>
        <v>1907.5</v>
      </c>
      <c r="F270" s="155">
        <v>2289</v>
      </c>
      <c r="G270" s="111">
        <f t="shared" si="13"/>
        <v>0</v>
      </c>
      <c r="H270" s="114">
        <v>15</v>
      </c>
    </row>
    <row r="271" spans="1:8" outlineLevel="1">
      <c r="A271" s="8">
        <v>4032556</v>
      </c>
      <c r="B271" s="3" t="s">
        <v>255</v>
      </c>
      <c r="C271" s="7"/>
      <c r="D271" s="118"/>
      <c r="E271" s="155">
        <f t="shared" si="11"/>
        <v>1907.5</v>
      </c>
      <c r="F271" s="155">
        <v>2289</v>
      </c>
      <c r="G271" s="111">
        <f t="shared" si="13"/>
        <v>0</v>
      </c>
      <c r="H271" s="114" t="s">
        <v>48</v>
      </c>
    </row>
    <row r="272" spans="1:8" outlineLevel="1">
      <c r="A272" s="8">
        <v>4032557</v>
      </c>
      <c r="B272" s="3" t="s">
        <v>256</v>
      </c>
      <c r="C272" s="7"/>
      <c r="D272" s="118"/>
      <c r="E272" s="155">
        <f t="shared" si="11"/>
        <v>1907.5</v>
      </c>
      <c r="F272" s="155">
        <v>2289</v>
      </c>
      <c r="G272" s="111">
        <f t="shared" si="13"/>
        <v>0</v>
      </c>
      <c r="H272" s="114">
        <v>15</v>
      </c>
    </row>
    <row r="273" spans="1:8" outlineLevel="1">
      <c r="A273" s="8">
        <v>4032558</v>
      </c>
      <c r="B273" s="3" t="s">
        <v>257</v>
      </c>
      <c r="C273" s="7"/>
      <c r="D273" s="118"/>
      <c r="E273" s="155">
        <f t="shared" ref="E273:E313" si="14">F273/120*100</f>
        <v>1907.5</v>
      </c>
      <c r="F273" s="155">
        <v>2289</v>
      </c>
      <c r="G273" s="111">
        <f t="shared" si="13"/>
        <v>0</v>
      </c>
      <c r="H273" s="114">
        <v>15</v>
      </c>
    </row>
    <row r="274" spans="1:8" outlineLevel="1">
      <c r="A274" s="8">
        <v>4032559</v>
      </c>
      <c r="B274" s="3" t="s">
        <v>258</v>
      </c>
      <c r="C274" s="7"/>
      <c r="D274" s="118"/>
      <c r="E274" s="155">
        <f t="shared" si="14"/>
        <v>1907.5</v>
      </c>
      <c r="F274" s="155">
        <v>2289</v>
      </c>
      <c r="G274" s="111">
        <f t="shared" si="13"/>
        <v>0</v>
      </c>
      <c r="H274" s="114" t="s">
        <v>48</v>
      </c>
    </row>
    <row r="275" spans="1:8" outlineLevel="1">
      <c r="A275" s="8">
        <v>4032560</v>
      </c>
      <c r="B275" s="3" t="s">
        <v>259</v>
      </c>
      <c r="C275" s="7"/>
      <c r="D275" s="118"/>
      <c r="E275" s="155">
        <f t="shared" si="14"/>
        <v>1907.5</v>
      </c>
      <c r="F275" s="155">
        <v>2289</v>
      </c>
      <c r="G275" s="111">
        <f t="shared" si="13"/>
        <v>0</v>
      </c>
      <c r="H275" s="114" t="s">
        <v>48</v>
      </c>
    </row>
    <row r="276" spans="1:8" outlineLevel="1">
      <c r="A276" s="8">
        <v>4051094</v>
      </c>
      <c r="B276" s="3" t="s">
        <v>260</v>
      </c>
      <c r="C276" s="7"/>
      <c r="D276" s="118"/>
      <c r="E276" s="155">
        <f t="shared" si="14"/>
        <v>1907.5</v>
      </c>
      <c r="F276" s="155">
        <v>2289</v>
      </c>
      <c r="G276" s="111">
        <f t="shared" si="13"/>
        <v>0</v>
      </c>
      <c r="H276" s="114">
        <v>15</v>
      </c>
    </row>
    <row r="277" spans="1:8" outlineLevel="1">
      <c r="A277" s="8">
        <v>4051095</v>
      </c>
      <c r="B277" s="3" t="s">
        <v>261</v>
      </c>
      <c r="C277" s="7"/>
      <c r="D277" s="118"/>
      <c r="E277" s="155">
        <f t="shared" si="14"/>
        <v>1907.5</v>
      </c>
      <c r="F277" s="155">
        <v>2289</v>
      </c>
      <c r="G277" s="111">
        <f t="shared" si="13"/>
        <v>0</v>
      </c>
      <c r="H277" s="114">
        <v>15</v>
      </c>
    </row>
    <row r="278" spans="1:8" outlineLevel="1">
      <c r="A278" s="8">
        <v>4051096</v>
      </c>
      <c r="B278" s="3" t="s">
        <v>262</v>
      </c>
      <c r="C278" s="7"/>
      <c r="D278" s="118"/>
      <c r="E278" s="155">
        <f t="shared" si="14"/>
        <v>1907.5</v>
      </c>
      <c r="F278" s="155">
        <v>2289</v>
      </c>
      <c r="G278" s="111">
        <f t="shared" si="13"/>
        <v>0</v>
      </c>
      <c r="H278" s="114">
        <v>15</v>
      </c>
    </row>
    <row r="279" spans="1:8" outlineLevel="1">
      <c r="A279" s="8">
        <v>4051097</v>
      </c>
      <c r="B279" s="3" t="s">
        <v>263</v>
      </c>
      <c r="C279" s="7"/>
      <c r="D279" s="118"/>
      <c r="E279" s="155">
        <f t="shared" si="14"/>
        <v>1907.5</v>
      </c>
      <c r="F279" s="155">
        <v>2289</v>
      </c>
      <c r="G279" s="111">
        <f t="shared" si="13"/>
        <v>0</v>
      </c>
      <c r="H279" s="114">
        <v>15</v>
      </c>
    </row>
    <row r="280" spans="1:8" outlineLevel="1">
      <c r="A280" s="8">
        <v>4051098</v>
      </c>
      <c r="B280" s="3" t="s">
        <v>264</v>
      </c>
      <c r="C280" s="7"/>
      <c r="D280" s="118"/>
      <c r="E280" s="155">
        <f t="shared" si="14"/>
        <v>1907.5</v>
      </c>
      <c r="F280" s="155">
        <v>2289</v>
      </c>
      <c r="G280" s="111">
        <f t="shared" si="13"/>
        <v>0</v>
      </c>
      <c r="H280" s="114">
        <v>15</v>
      </c>
    </row>
    <row r="281" spans="1:8" outlineLevel="1">
      <c r="A281" s="8">
        <v>4051099</v>
      </c>
      <c r="B281" s="3" t="s">
        <v>265</v>
      </c>
      <c r="C281" s="7"/>
      <c r="D281" s="118"/>
      <c r="E281" s="155">
        <f t="shared" si="14"/>
        <v>1907.5</v>
      </c>
      <c r="F281" s="155">
        <v>2289</v>
      </c>
      <c r="G281" s="111">
        <f t="shared" si="13"/>
        <v>0</v>
      </c>
      <c r="H281" s="114" t="s">
        <v>48</v>
      </c>
    </row>
    <row r="282" spans="1:8" outlineLevel="1">
      <c r="A282" s="8">
        <v>4051101</v>
      </c>
      <c r="B282" s="3" t="s">
        <v>266</v>
      </c>
      <c r="C282" s="7"/>
      <c r="D282" s="118"/>
      <c r="E282" s="155">
        <f t="shared" si="14"/>
        <v>1907.5</v>
      </c>
      <c r="F282" s="155">
        <v>2289</v>
      </c>
      <c r="G282" s="111">
        <f t="shared" si="13"/>
        <v>0</v>
      </c>
      <c r="H282" s="114" t="s">
        <v>48</v>
      </c>
    </row>
    <row r="283" spans="1:8" outlineLevel="1">
      <c r="A283" s="8"/>
      <c r="B283" s="16" t="s">
        <v>267</v>
      </c>
      <c r="C283" s="7"/>
      <c r="D283" s="118"/>
      <c r="E283" s="155"/>
      <c r="F283" s="155"/>
      <c r="G283" s="111"/>
      <c r="H283" s="114"/>
    </row>
    <row r="284" spans="1:8" outlineLevel="1">
      <c r="A284" s="8">
        <v>4031202</v>
      </c>
      <c r="B284" s="3" t="s">
        <v>268</v>
      </c>
      <c r="C284" s="7"/>
      <c r="D284" s="118"/>
      <c r="E284" s="155">
        <f t="shared" si="14"/>
        <v>1377.5</v>
      </c>
      <c r="F284" s="155">
        <v>1653</v>
      </c>
      <c r="G284" s="111">
        <f>C284*F284</f>
        <v>0</v>
      </c>
      <c r="H284" s="114" t="s">
        <v>48</v>
      </c>
    </row>
    <row r="285" spans="1:8" outlineLevel="1">
      <c r="A285" s="8">
        <v>4031203</v>
      </c>
      <c r="B285" s="3" t="s">
        <v>269</v>
      </c>
      <c r="C285" s="7"/>
      <c r="D285" s="118"/>
      <c r="E285" s="155">
        <f t="shared" si="14"/>
        <v>1377.5</v>
      </c>
      <c r="F285" s="155">
        <v>1653</v>
      </c>
      <c r="G285" s="111">
        <f t="shared" ref="G285:G313" si="15">C285*F285</f>
        <v>0</v>
      </c>
      <c r="H285" s="114" t="s">
        <v>48</v>
      </c>
    </row>
    <row r="286" spans="1:8" outlineLevel="1">
      <c r="A286" s="8">
        <v>4031204</v>
      </c>
      <c r="B286" s="3" t="s">
        <v>270</v>
      </c>
      <c r="C286" s="7"/>
      <c r="D286" s="118"/>
      <c r="E286" s="155">
        <f t="shared" si="14"/>
        <v>1377.5</v>
      </c>
      <c r="F286" s="155">
        <v>1653</v>
      </c>
      <c r="G286" s="111">
        <f t="shared" si="15"/>
        <v>0</v>
      </c>
      <c r="H286" s="114" t="s">
        <v>48</v>
      </c>
    </row>
    <row r="287" spans="1:8" outlineLevel="1">
      <c r="A287" s="8">
        <v>4031205</v>
      </c>
      <c r="B287" s="3" t="s">
        <v>271</v>
      </c>
      <c r="C287" s="7"/>
      <c r="D287" s="118"/>
      <c r="E287" s="155">
        <f t="shared" si="14"/>
        <v>1377.5</v>
      </c>
      <c r="F287" s="155">
        <v>1653</v>
      </c>
      <c r="G287" s="111">
        <f t="shared" si="15"/>
        <v>0</v>
      </c>
      <c r="H287" s="114" t="s">
        <v>48</v>
      </c>
    </row>
    <row r="288" spans="1:8" outlineLevel="1">
      <c r="A288" s="8">
        <v>4031206</v>
      </c>
      <c r="B288" s="3" t="s">
        <v>272</v>
      </c>
      <c r="C288" s="7"/>
      <c r="D288" s="118"/>
      <c r="E288" s="155">
        <f t="shared" si="14"/>
        <v>1377.5</v>
      </c>
      <c r="F288" s="155">
        <v>1653</v>
      </c>
      <c r="G288" s="111">
        <f t="shared" si="15"/>
        <v>0</v>
      </c>
      <c r="H288" s="114" t="s">
        <v>48</v>
      </c>
    </row>
    <row r="289" spans="1:8" outlineLevel="1">
      <c r="A289" s="8">
        <v>4031207</v>
      </c>
      <c r="B289" s="3" t="s">
        <v>273</v>
      </c>
      <c r="C289" s="7"/>
      <c r="D289" s="118"/>
      <c r="E289" s="155">
        <f t="shared" si="14"/>
        <v>1377.5</v>
      </c>
      <c r="F289" s="155">
        <v>1653</v>
      </c>
      <c r="G289" s="111">
        <f t="shared" si="15"/>
        <v>0</v>
      </c>
      <c r="H289" s="114">
        <v>15</v>
      </c>
    </row>
    <row r="290" spans="1:8" outlineLevel="1">
      <c r="A290" s="8">
        <v>4031208</v>
      </c>
      <c r="B290" s="3" t="s">
        <v>274</v>
      </c>
      <c r="C290" s="7"/>
      <c r="D290" s="118"/>
      <c r="E290" s="155">
        <f t="shared" si="14"/>
        <v>1377.5</v>
      </c>
      <c r="F290" s="155">
        <v>1653</v>
      </c>
      <c r="G290" s="111">
        <f t="shared" si="15"/>
        <v>0</v>
      </c>
      <c r="H290" s="114" t="s">
        <v>48</v>
      </c>
    </row>
    <row r="291" spans="1:8" outlineLevel="1">
      <c r="A291" s="8">
        <v>4031209</v>
      </c>
      <c r="B291" s="3" t="s">
        <v>275</v>
      </c>
      <c r="C291" s="7"/>
      <c r="D291" s="118"/>
      <c r="E291" s="155">
        <f t="shared" si="14"/>
        <v>1377.5</v>
      </c>
      <c r="F291" s="155">
        <v>1653</v>
      </c>
      <c r="G291" s="111">
        <f t="shared" si="15"/>
        <v>0</v>
      </c>
      <c r="H291" s="114" t="s">
        <v>48</v>
      </c>
    </row>
    <row r="292" spans="1:8" outlineLevel="1">
      <c r="A292" s="8">
        <v>4031211</v>
      </c>
      <c r="B292" s="3" t="s">
        <v>276</v>
      </c>
      <c r="C292" s="7"/>
      <c r="D292" s="118"/>
      <c r="E292" s="155">
        <f t="shared" si="14"/>
        <v>1377.5</v>
      </c>
      <c r="F292" s="155">
        <v>1653</v>
      </c>
      <c r="G292" s="111">
        <f t="shared" si="15"/>
        <v>0</v>
      </c>
      <c r="H292" s="114" t="s">
        <v>48</v>
      </c>
    </row>
    <row r="293" spans="1:8" outlineLevel="1">
      <c r="A293" s="8">
        <v>4031212</v>
      </c>
      <c r="B293" s="3" t="s">
        <v>277</v>
      </c>
      <c r="C293" s="7"/>
      <c r="D293" s="118"/>
      <c r="E293" s="155">
        <f t="shared" si="14"/>
        <v>1377.5</v>
      </c>
      <c r="F293" s="155">
        <v>1653</v>
      </c>
      <c r="G293" s="111">
        <f t="shared" si="15"/>
        <v>0</v>
      </c>
      <c r="H293" s="114" t="s">
        <v>48</v>
      </c>
    </row>
    <row r="294" spans="1:8" outlineLevel="1">
      <c r="A294" s="8">
        <v>4031215</v>
      </c>
      <c r="B294" s="3" t="s">
        <v>278</v>
      </c>
      <c r="C294" s="7"/>
      <c r="D294" s="118"/>
      <c r="E294" s="155">
        <f t="shared" si="14"/>
        <v>1377.5</v>
      </c>
      <c r="F294" s="155">
        <v>1653</v>
      </c>
      <c r="G294" s="111">
        <f t="shared" si="15"/>
        <v>0</v>
      </c>
      <c r="H294" s="114" t="s">
        <v>48</v>
      </c>
    </row>
    <row r="295" spans="1:8" outlineLevel="1">
      <c r="A295" s="8">
        <v>4031216</v>
      </c>
      <c r="B295" s="3" t="s">
        <v>279</v>
      </c>
      <c r="C295" s="7"/>
      <c r="D295" s="118"/>
      <c r="E295" s="155">
        <f t="shared" si="14"/>
        <v>1377.5</v>
      </c>
      <c r="F295" s="155">
        <v>1653</v>
      </c>
      <c r="G295" s="111">
        <f t="shared" si="15"/>
        <v>0</v>
      </c>
      <c r="H295" s="114" t="s">
        <v>48</v>
      </c>
    </row>
    <row r="296" spans="1:8" outlineLevel="1">
      <c r="A296" s="8">
        <v>4031219</v>
      </c>
      <c r="B296" s="3" t="s">
        <v>280</v>
      </c>
      <c r="C296" s="7"/>
      <c r="D296" s="118"/>
      <c r="E296" s="155">
        <f t="shared" si="14"/>
        <v>1377.5</v>
      </c>
      <c r="F296" s="155">
        <v>1653</v>
      </c>
      <c r="G296" s="111">
        <f t="shared" si="15"/>
        <v>0</v>
      </c>
      <c r="H296" s="114" t="s">
        <v>48</v>
      </c>
    </row>
    <row r="297" spans="1:8" outlineLevel="1">
      <c r="A297" s="8">
        <v>4064795</v>
      </c>
      <c r="B297" s="3" t="s">
        <v>520</v>
      </c>
      <c r="C297" s="7"/>
      <c r="D297" s="118"/>
      <c r="E297" s="155">
        <f t="shared" si="14"/>
        <v>1377.5</v>
      </c>
      <c r="F297" s="155">
        <v>1653</v>
      </c>
      <c r="G297" s="111">
        <f t="shared" si="15"/>
        <v>0</v>
      </c>
      <c r="H297" s="114" t="s">
        <v>48</v>
      </c>
    </row>
    <row r="298" spans="1:8" outlineLevel="1">
      <c r="A298" s="8">
        <v>4031222</v>
      </c>
      <c r="B298" s="3" t="s">
        <v>281</v>
      </c>
      <c r="C298" s="7"/>
      <c r="D298" s="118"/>
      <c r="E298" s="155">
        <f t="shared" si="14"/>
        <v>1377.5</v>
      </c>
      <c r="F298" s="155">
        <v>1653</v>
      </c>
      <c r="G298" s="111">
        <f t="shared" si="15"/>
        <v>0</v>
      </c>
      <c r="H298" s="114" t="s">
        <v>48</v>
      </c>
    </row>
    <row r="299" spans="1:8" outlineLevel="1">
      <c r="A299" s="8">
        <v>4031223</v>
      </c>
      <c r="B299" s="3" t="s">
        <v>282</v>
      </c>
      <c r="C299" s="7"/>
      <c r="D299" s="118"/>
      <c r="E299" s="155">
        <f t="shared" si="14"/>
        <v>1377.5</v>
      </c>
      <c r="F299" s="155">
        <v>1653</v>
      </c>
      <c r="G299" s="111">
        <f t="shared" si="15"/>
        <v>0</v>
      </c>
      <c r="H299" s="114">
        <v>15</v>
      </c>
    </row>
    <row r="300" spans="1:8" outlineLevel="1">
      <c r="A300" s="8">
        <v>4031224</v>
      </c>
      <c r="B300" s="3" t="s">
        <v>283</v>
      </c>
      <c r="C300" s="7"/>
      <c r="D300" s="118"/>
      <c r="E300" s="155">
        <f t="shared" si="14"/>
        <v>1377.5</v>
      </c>
      <c r="F300" s="155">
        <v>1653</v>
      </c>
      <c r="G300" s="111">
        <f t="shared" si="15"/>
        <v>0</v>
      </c>
      <c r="H300" s="114" t="s">
        <v>48</v>
      </c>
    </row>
    <row r="301" spans="1:8" outlineLevel="1">
      <c r="A301" s="8">
        <v>4031226</v>
      </c>
      <c r="B301" s="3" t="s">
        <v>284</v>
      </c>
      <c r="C301" s="7"/>
      <c r="D301" s="118"/>
      <c r="E301" s="155">
        <f t="shared" si="14"/>
        <v>1377.5</v>
      </c>
      <c r="F301" s="155">
        <v>1653</v>
      </c>
      <c r="G301" s="111">
        <f t="shared" si="15"/>
        <v>0</v>
      </c>
      <c r="H301" s="114">
        <v>15</v>
      </c>
    </row>
    <row r="302" spans="1:8" outlineLevel="1">
      <c r="A302" s="8">
        <v>4032536</v>
      </c>
      <c r="B302" s="3" t="s">
        <v>285</v>
      </c>
      <c r="C302" s="7"/>
      <c r="D302" s="118"/>
      <c r="E302" s="155">
        <f t="shared" si="14"/>
        <v>1377.5</v>
      </c>
      <c r="F302" s="155">
        <v>1653</v>
      </c>
      <c r="G302" s="111">
        <f t="shared" si="15"/>
        <v>0</v>
      </c>
      <c r="H302" s="114" t="s">
        <v>48</v>
      </c>
    </row>
    <row r="303" spans="1:8" outlineLevel="1">
      <c r="A303" s="8">
        <v>4032537</v>
      </c>
      <c r="B303" s="3" t="s">
        <v>286</v>
      </c>
      <c r="C303" s="7"/>
      <c r="D303" s="118"/>
      <c r="E303" s="155">
        <f t="shared" si="14"/>
        <v>1377.5</v>
      </c>
      <c r="F303" s="155">
        <v>1653</v>
      </c>
      <c r="G303" s="111">
        <f t="shared" si="15"/>
        <v>0</v>
      </c>
      <c r="H303" s="114">
        <v>15</v>
      </c>
    </row>
    <row r="304" spans="1:8" outlineLevel="1">
      <c r="A304" s="8">
        <v>4032538</v>
      </c>
      <c r="B304" s="3" t="s">
        <v>287</v>
      </c>
      <c r="C304" s="7"/>
      <c r="D304" s="118"/>
      <c r="E304" s="155">
        <f t="shared" si="14"/>
        <v>1377.5</v>
      </c>
      <c r="F304" s="155">
        <v>1653</v>
      </c>
      <c r="G304" s="111">
        <f t="shared" si="15"/>
        <v>0</v>
      </c>
      <c r="H304" s="114">
        <v>15</v>
      </c>
    </row>
    <row r="305" spans="1:8" outlineLevel="1">
      <c r="A305" s="8">
        <v>4032539</v>
      </c>
      <c r="B305" s="3" t="s">
        <v>288</v>
      </c>
      <c r="C305" s="7"/>
      <c r="D305" s="118"/>
      <c r="E305" s="155">
        <f t="shared" si="14"/>
        <v>1377.5</v>
      </c>
      <c r="F305" s="155">
        <v>1653</v>
      </c>
      <c r="G305" s="111">
        <f t="shared" si="15"/>
        <v>0</v>
      </c>
      <c r="H305" s="114" t="s">
        <v>48</v>
      </c>
    </row>
    <row r="306" spans="1:8" outlineLevel="1">
      <c r="A306" s="8">
        <v>4032540</v>
      </c>
      <c r="B306" s="3" t="s">
        <v>289</v>
      </c>
      <c r="C306" s="7"/>
      <c r="D306" s="118"/>
      <c r="E306" s="155">
        <f t="shared" si="14"/>
        <v>1377.5</v>
      </c>
      <c r="F306" s="155">
        <v>1653</v>
      </c>
      <c r="G306" s="111">
        <f t="shared" si="15"/>
        <v>0</v>
      </c>
      <c r="H306" s="114" t="s">
        <v>48</v>
      </c>
    </row>
    <row r="307" spans="1:8" outlineLevel="1">
      <c r="A307" s="8">
        <v>4051111</v>
      </c>
      <c r="B307" s="3" t="s">
        <v>290</v>
      </c>
      <c r="C307" s="7"/>
      <c r="D307" s="118"/>
      <c r="E307" s="155">
        <f t="shared" si="14"/>
        <v>1377.5</v>
      </c>
      <c r="F307" s="155">
        <v>1653</v>
      </c>
      <c r="G307" s="111">
        <f t="shared" si="15"/>
        <v>0</v>
      </c>
      <c r="H307" s="114">
        <v>15</v>
      </c>
    </row>
    <row r="308" spans="1:8" outlineLevel="1">
      <c r="A308" s="8">
        <v>4051112</v>
      </c>
      <c r="B308" s="3" t="s">
        <v>291</v>
      </c>
      <c r="C308" s="7"/>
      <c r="D308" s="118"/>
      <c r="E308" s="155">
        <f t="shared" si="14"/>
        <v>1377.5</v>
      </c>
      <c r="F308" s="155">
        <v>1653</v>
      </c>
      <c r="G308" s="111">
        <f t="shared" si="15"/>
        <v>0</v>
      </c>
      <c r="H308" s="114">
        <v>15</v>
      </c>
    </row>
    <row r="309" spans="1:8" outlineLevel="1">
      <c r="A309" s="8">
        <v>4051113</v>
      </c>
      <c r="B309" s="3" t="s">
        <v>292</v>
      </c>
      <c r="C309" s="7"/>
      <c r="D309" s="118"/>
      <c r="E309" s="155">
        <f t="shared" si="14"/>
        <v>1377.5</v>
      </c>
      <c r="F309" s="155">
        <v>1653</v>
      </c>
      <c r="G309" s="111">
        <f t="shared" si="15"/>
        <v>0</v>
      </c>
      <c r="H309" s="114">
        <v>15</v>
      </c>
    </row>
    <row r="310" spans="1:8" outlineLevel="1">
      <c r="A310" s="8">
        <v>4051114</v>
      </c>
      <c r="B310" s="3" t="s">
        <v>293</v>
      </c>
      <c r="C310" s="7"/>
      <c r="D310" s="118"/>
      <c r="E310" s="155">
        <f t="shared" si="14"/>
        <v>1377.5</v>
      </c>
      <c r="F310" s="155">
        <v>1653</v>
      </c>
      <c r="G310" s="111">
        <f t="shared" si="15"/>
        <v>0</v>
      </c>
      <c r="H310" s="114">
        <v>15</v>
      </c>
    </row>
    <row r="311" spans="1:8" outlineLevel="1">
      <c r="A311" s="8">
        <v>4051115</v>
      </c>
      <c r="B311" s="3" t="s">
        <v>294</v>
      </c>
      <c r="C311" s="7"/>
      <c r="D311" s="118"/>
      <c r="E311" s="155">
        <f t="shared" si="14"/>
        <v>1377.5</v>
      </c>
      <c r="F311" s="155">
        <v>1653</v>
      </c>
      <c r="G311" s="111">
        <f t="shared" si="15"/>
        <v>0</v>
      </c>
      <c r="H311" s="114">
        <v>15</v>
      </c>
    </row>
    <row r="312" spans="1:8" outlineLevel="1">
      <c r="A312" s="8">
        <v>4051116</v>
      </c>
      <c r="B312" s="3" t="s">
        <v>295</v>
      </c>
      <c r="C312" s="7"/>
      <c r="D312" s="118"/>
      <c r="E312" s="155">
        <f t="shared" si="14"/>
        <v>1377.5</v>
      </c>
      <c r="F312" s="155">
        <v>1653</v>
      </c>
      <c r="G312" s="111">
        <f t="shared" si="15"/>
        <v>0</v>
      </c>
      <c r="H312" s="114" t="s">
        <v>48</v>
      </c>
    </row>
    <row r="313" spans="1:8" outlineLevel="1">
      <c r="A313" s="8">
        <v>4051117</v>
      </c>
      <c r="B313" s="3" t="s">
        <v>296</v>
      </c>
      <c r="C313" s="7"/>
      <c r="D313" s="145"/>
      <c r="E313" s="155">
        <f t="shared" si="14"/>
        <v>1377.5</v>
      </c>
      <c r="F313" s="155">
        <v>1653</v>
      </c>
      <c r="G313" s="111">
        <f t="shared" si="15"/>
        <v>0</v>
      </c>
      <c r="H313" s="114" t="s">
        <v>48</v>
      </c>
    </row>
    <row r="314" spans="1:8" ht="15.75">
      <c r="A314" s="349" t="s">
        <v>491</v>
      </c>
      <c r="B314" s="349"/>
      <c r="C314" s="349"/>
      <c r="D314" s="349"/>
      <c r="E314" s="349"/>
      <c r="F314" s="349"/>
      <c r="G314" s="349"/>
      <c r="H314" s="349"/>
    </row>
    <row r="315" spans="1:8" ht="51" outlineLevel="1">
      <c r="A315" s="348" t="s">
        <v>297</v>
      </c>
      <c r="B315" s="348"/>
      <c r="C315" s="5" t="s">
        <v>46</v>
      </c>
      <c r="D315" s="5"/>
      <c r="E315" s="154" t="s">
        <v>527</v>
      </c>
      <c r="F315" s="154" t="s">
        <v>526</v>
      </c>
      <c r="G315" s="5" t="s">
        <v>528</v>
      </c>
      <c r="H315" s="5" t="s">
        <v>47</v>
      </c>
    </row>
    <row r="316" spans="1:8" outlineLevel="1">
      <c r="A316" s="8">
        <v>118437</v>
      </c>
      <c r="B316" s="3" t="s">
        <v>298</v>
      </c>
      <c r="C316" s="7"/>
      <c r="D316" s="110">
        <f>0.6696*C316</f>
        <v>0</v>
      </c>
      <c r="E316" s="155">
        <f t="shared" ref="E316:E377" si="16">F316/120*100</f>
        <v>1607.5</v>
      </c>
      <c r="F316" s="155">
        <v>1929</v>
      </c>
      <c r="G316" s="111">
        <f t="shared" ref="G316:G346" si="17">C316*F316</f>
        <v>0</v>
      </c>
      <c r="H316" s="114" t="s">
        <v>48</v>
      </c>
    </row>
    <row r="317" spans="1:8" outlineLevel="1">
      <c r="A317" s="8">
        <v>118573</v>
      </c>
      <c r="B317" s="3" t="s">
        <v>299</v>
      </c>
      <c r="C317" s="7"/>
      <c r="D317" s="110">
        <f t="shared" ref="D317:D377" si="18">0.6696*C317</f>
        <v>0</v>
      </c>
      <c r="E317" s="155">
        <f t="shared" si="16"/>
        <v>1607.5</v>
      </c>
      <c r="F317" s="155">
        <v>1929</v>
      </c>
      <c r="G317" s="111">
        <f t="shared" si="17"/>
        <v>0</v>
      </c>
      <c r="H317" s="114" t="s">
        <v>48</v>
      </c>
    </row>
    <row r="318" spans="1:8" outlineLevel="1">
      <c r="A318" s="8">
        <v>118574</v>
      </c>
      <c r="B318" s="3" t="s">
        <v>300</v>
      </c>
      <c r="C318" s="7"/>
      <c r="D318" s="110">
        <f t="shared" si="18"/>
        <v>0</v>
      </c>
      <c r="E318" s="155">
        <f t="shared" si="16"/>
        <v>1607.5</v>
      </c>
      <c r="F318" s="155">
        <v>1929</v>
      </c>
      <c r="G318" s="111">
        <f t="shared" si="17"/>
        <v>0</v>
      </c>
      <c r="H318" s="114">
        <v>20</v>
      </c>
    </row>
    <row r="319" spans="1:8" outlineLevel="1">
      <c r="A319" s="8">
        <v>118575</v>
      </c>
      <c r="B319" s="3" t="s">
        <v>301</v>
      </c>
      <c r="C319" s="7"/>
      <c r="D319" s="110">
        <f t="shared" si="18"/>
        <v>0</v>
      </c>
      <c r="E319" s="155">
        <f t="shared" si="16"/>
        <v>1607.5</v>
      </c>
      <c r="F319" s="155">
        <v>1929</v>
      </c>
      <c r="G319" s="111">
        <f t="shared" si="17"/>
        <v>0</v>
      </c>
      <c r="H319" s="114" t="s">
        <v>48</v>
      </c>
    </row>
    <row r="320" spans="1:8" outlineLevel="1">
      <c r="A320" s="8">
        <v>118576</v>
      </c>
      <c r="B320" s="3" t="s">
        <v>302</v>
      </c>
      <c r="C320" s="7"/>
      <c r="D320" s="110">
        <f t="shared" si="18"/>
        <v>0</v>
      </c>
      <c r="E320" s="155">
        <f t="shared" si="16"/>
        <v>1607.5</v>
      </c>
      <c r="F320" s="155">
        <v>1929</v>
      </c>
      <c r="G320" s="111">
        <f t="shared" si="17"/>
        <v>0</v>
      </c>
      <c r="H320" s="114" t="s">
        <v>48</v>
      </c>
    </row>
    <row r="321" spans="1:8" outlineLevel="1">
      <c r="A321" s="6">
        <v>118577</v>
      </c>
      <c r="B321" s="3" t="s">
        <v>303</v>
      </c>
      <c r="C321" s="7"/>
      <c r="D321" s="110">
        <f t="shared" si="18"/>
        <v>0</v>
      </c>
      <c r="E321" s="155">
        <f t="shared" si="16"/>
        <v>1607.5</v>
      </c>
      <c r="F321" s="155">
        <v>1929</v>
      </c>
      <c r="G321" s="111">
        <f t="shared" si="17"/>
        <v>0</v>
      </c>
      <c r="H321" s="114">
        <v>55</v>
      </c>
    </row>
    <row r="322" spans="1:8" outlineLevel="1">
      <c r="A322" s="6">
        <v>118578</v>
      </c>
      <c r="B322" s="3" t="s">
        <v>304</v>
      </c>
      <c r="C322" s="7"/>
      <c r="D322" s="110">
        <f t="shared" si="18"/>
        <v>0</v>
      </c>
      <c r="E322" s="155">
        <f t="shared" si="16"/>
        <v>1607.5</v>
      </c>
      <c r="F322" s="155">
        <v>1929</v>
      </c>
      <c r="G322" s="111">
        <f t="shared" si="17"/>
        <v>0</v>
      </c>
      <c r="H322" s="114" t="s">
        <v>48</v>
      </c>
    </row>
    <row r="323" spans="1:8" outlineLevel="1">
      <c r="A323" s="6">
        <v>118579</v>
      </c>
      <c r="B323" s="3" t="s">
        <v>305</v>
      </c>
      <c r="C323" s="7"/>
      <c r="D323" s="110">
        <f t="shared" si="18"/>
        <v>0</v>
      </c>
      <c r="E323" s="155">
        <f t="shared" si="16"/>
        <v>1607.5</v>
      </c>
      <c r="F323" s="155">
        <v>1929</v>
      </c>
      <c r="G323" s="111">
        <f t="shared" si="17"/>
        <v>0</v>
      </c>
      <c r="H323" s="114">
        <v>20</v>
      </c>
    </row>
    <row r="324" spans="1:8" outlineLevel="1">
      <c r="A324" s="8">
        <v>118580</v>
      </c>
      <c r="B324" s="3" t="s">
        <v>306</v>
      </c>
      <c r="C324" s="7"/>
      <c r="D324" s="110">
        <f t="shared" si="18"/>
        <v>0</v>
      </c>
      <c r="E324" s="155">
        <f t="shared" si="16"/>
        <v>1607.5</v>
      </c>
      <c r="F324" s="155">
        <v>1929</v>
      </c>
      <c r="G324" s="111">
        <f t="shared" si="17"/>
        <v>0</v>
      </c>
      <c r="H324" s="114">
        <v>20</v>
      </c>
    </row>
    <row r="325" spans="1:8" outlineLevel="1">
      <c r="A325" s="6">
        <v>118581</v>
      </c>
      <c r="B325" s="3" t="s">
        <v>307</v>
      </c>
      <c r="C325" s="7"/>
      <c r="D325" s="110">
        <f t="shared" si="18"/>
        <v>0</v>
      </c>
      <c r="E325" s="155">
        <f t="shared" si="16"/>
        <v>1607.5</v>
      </c>
      <c r="F325" s="155">
        <v>1929</v>
      </c>
      <c r="G325" s="111">
        <f t="shared" si="17"/>
        <v>0</v>
      </c>
      <c r="H325" s="114" t="s">
        <v>48</v>
      </c>
    </row>
    <row r="326" spans="1:8" outlineLevel="1">
      <c r="A326" s="8">
        <v>119672</v>
      </c>
      <c r="B326" s="3" t="s">
        <v>308</v>
      </c>
      <c r="C326" s="7"/>
      <c r="D326" s="110">
        <f t="shared" si="18"/>
        <v>0</v>
      </c>
      <c r="E326" s="155">
        <f t="shared" si="16"/>
        <v>1607.5</v>
      </c>
      <c r="F326" s="155">
        <v>1929</v>
      </c>
      <c r="G326" s="111">
        <f t="shared" si="17"/>
        <v>0</v>
      </c>
      <c r="H326" s="114">
        <v>50</v>
      </c>
    </row>
    <row r="327" spans="1:8" outlineLevel="1">
      <c r="A327" s="8">
        <v>119674</v>
      </c>
      <c r="B327" s="3" t="s">
        <v>309</v>
      </c>
      <c r="C327" s="7"/>
      <c r="D327" s="110">
        <f t="shared" si="18"/>
        <v>0</v>
      </c>
      <c r="E327" s="155">
        <f t="shared" si="16"/>
        <v>1607.5</v>
      </c>
      <c r="F327" s="155">
        <v>1929</v>
      </c>
      <c r="G327" s="111">
        <f t="shared" si="17"/>
        <v>0</v>
      </c>
      <c r="H327" s="114">
        <v>20</v>
      </c>
    </row>
    <row r="328" spans="1:8" outlineLevel="1">
      <c r="A328" s="6">
        <v>118582</v>
      </c>
      <c r="B328" s="3" t="s">
        <v>310</v>
      </c>
      <c r="C328" s="7"/>
      <c r="D328" s="110">
        <f t="shared" si="18"/>
        <v>0</v>
      </c>
      <c r="E328" s="155">
        <f t="shared" si="16"/>
        <v>1607.5</v>
      </c>
      <c r="F328" s="155">
        <v>1929</v>
      </c>
      <c r="G328" s="111">
        <f t="shared" si="17"/>
        <v>0</v>
      </c>
      <c r="H328" s="114">
        <v>20</v>
      </c>
    </row>
    <row r="329" spans="1:8" outlineLevel="1">
      <c r="A329" s="6">
        <v>118438</v>
      </c>
      <c r="B329" s="3" t="s">
        <v>311</v>
      </c>
      <c r="C329" s="7"/>
      <c r="D329" s="110">
        <f t="shared" si="18"/>
        <v>0</v>
      </c>
      <c r="E329" s="155">
        <f t="shared" si="16"/>
        <v>1607.5</v>
      </c>
      <c r="F329" s="155">
        <v>1929</v>
      </c>
      <c r="G329" s="111">
        <f t="shared" si="17"/>
        <v>0</v>
      </c>
      <c r="H329" s="114">
        <v>35</v>
      </c>
    </row>
    <row r="330" spans="1:8" outlineLevel="1">
      <c r="A330" s="6">
        <v>162582</v>
      </c>
      <c r="B330" s="3" t="s">
        <v>525</v>
      </c>
      <c r="C330" s="7"/>
      <c r="D330" s="110">
        <f t="shared" si="18"/>
        <v>0</v>
      </c>
      <c r="E330" s="155">
        <f t="shared" si="16"/>
        <v>1607.5</v>
      </c>
      <c r="F330" s="155">
        <v>1929</v>
      </c>
      <c r="G330" s="111">
        <f t="shared" si="17"/>
        <v>0</v>
      </c>
      <c r="H330" s="114">
        <v>45</v>
      </c>
    </row>
    <row r="331" spans="1:8" outlineLevel="1">
      <c r="A331" s="6">
        <v>118583</v>
      </c>
      <c r="B331" s="3" t="s">
        <v>312</v>
      </c>
      <c r="C331" s="7"/>
      <c r="D331" s="110">
        <f t="shared" si="18"/>
        <v>0</v>
      </c>
      <c r="E331" s="155">
        <f t="shared" si="16"/>
        <v>1607.5</v>
      </c>
      <c r="F331" s="155">
        <v>1929</v>
      </c>
      <c r="G331" s="111">
        <f t="shared" si="17"/>
        <v>0</v>
      </c>
      <c r="H331" s="114" t="s">
        <v>48</v>
      </c>
    </row>
    <row r="332" spans="1:8" outlineLevel="1">
      <c r="A332" s="6">
        <v>118584</v>
      </c>
      <c r="B332" s="3" t="s">
        <v>313</v>
      </c>
      <c r="C332" s="7"/>
      <c r="D332" s="110">
        <f t="shared" si="18"/>
        <v>0</v>
      </c>
      <c r="E332" s="155">
        <f t="shared" si="16"/>
        <v>1607.5</v>
      </c>
      <c r="F332" s="155">
        <v>1929</v>
      </c>
      <c r="G332" s="111">
        <f t="shared" si="17"/>
        <v>0</v>
      </c>
      <c r="H332" s="114">
        <v>20</v>
      </c>
    </row>
    <row r="333" spans="1:8" outlineLevel="1">
      <c r="A333" s="6">
        <v>118585</v>
      </c>
      <c r="B333" s="3" t="s">
        <v>314</v>
      </c>
      <c r="C333" s="7"/>
      <c r="D333" s="110">
        <f t="shared" si="18"/>
        <v>0</v>
      </c>
      <c r="E333" s="155">
        <f t="shared" si="16"/>
        <v>1607.5</v>
      </c>
      <c r="F333" s="155">
        <v>1929</v>
      </c>
      <c r="G333" s="111">
        <f t="shared" si="17"/>
        <v>0</v>
      </c>
      <c r="H333" s="114" t="s">
        <v>48</v>
      </c>
    </row>
    <row r="334" spans="1:8" outlineLevel="1">
      <c r="A334" s="8">
        <v>118439</v>
      </c>
      <c r="B334" s="3" t="s">
        <v>315</v>
      </c>
      <c r="C334" s="7"/>
      <c r="D334" s="110">
        <f t="shared" si="18"/>
        <v>0</v>
      </c>
      <c r="E334" s="155">
        <f t="shared" si="16"/>
        <v>1607.5</v>
      </c>
      <c r="F334" s="155">
        <v>1929</v>
      </c>
      <c r="G334" s="111">
        <f t="shared" si="17"/>
        <v>0</v>
      </c>
      <c r="H334" s="114">
        <v>20</v>
      </c>
    </row>
    <row r="335" spans="1:8" outlineLevel="1">
      <c r="A335" s="8">
        <v>118587</v>
      </c>
      <c r="B335" s="3" t="s">
        <v>316</v>
      </c>
      <c r="C335" s="7"/>
      <c r="D335" s="110">
        <f t="shared" si="18"/>
        <v>0</v>
      </c>
      <c r="E335" s="155">
        <f t="shared" si="16"/>
        <v>1607.5</v>
      </c>
      <c r="F335" s="155">
        <v>1929</v>
      </c>
      <c r="G335" s="111">
        <f t="shared" si="17"/>
        <v>0</v>
      </c>
      <c r="H335" s="114">
        <v>20</v>
      </c>
    </row>
    <row r="336" spans="1:8" outlineLevel="1">
      <c r="A336" s="8">
        <v>118588</v>
      </c>
      <c r="B336" s="3" t="s">
        <v>317</v>
      </c>
      <c r="C336" s="7"/>
      <c r="D336" s="110">
        <f t="shared" si="18"/>
        <v>0</v>
      </c>
      <c r="E336" s="155">
        <f t="shared" si="16"/>
        <v>1607.5</v>
      </c>
      <c r="F336" s="155">
        <v>1929</v>
      </c>
      <c r="G336" s="111">
        <f t="shared" si="17"/>
        <v>0</v>
      </c>
      <c r="H336" s="114">
        <v>20</v>
      </c>
    </row>
    <row r="337" spans="1:8" outlineLevel="1">
      <c r="A337" s="8">
        <v>118589</v>
      </c>
      <c r="B337" s="3" t="s">
        <v>318</v>
      </c>
      <c r="C337" s="7"/>
      <c r="D337" s="110">
        <f t="shared" si="18"/>
        <v>0</v>
      </c>
      <c r="E337" s="155">
        <f t="shared" si="16"/>
        <v>1607.5</v>
      </c>
      <c r="F337" s="155">
        <v>1929</v>
      </c>
      <c r="G337" s="111">
        <f t="shared" si="17"/>
        <v>0</v>
      </c>
      <c r="H337" s="114">
        <v>20</v>
      </c>
    </row>
    <row r="338" spans="1:8" outlineLevel="1">
      <c r="A338" s="8">
        <v>118590</v>
      </c>
      <c r="B338" s="3" t="s">
        <v>319</v>
      </c>
      <c r="C338" s="7"/>
      <c r="D338" s="110">
        <f t="shared" si="18"/>
        <v>0</v>
      </c>
      <c r="E338" s="155">
        <f t="shared" si="16"/>
        <v>1607.5</v>
      </c>
      <c r="F338" s="155">
        <v>1929</v>
      </c>
      <c r="G338" s="111">
        <f t="shared" si="17"/>
        <v>0</v>
      </c>
      <c r="H338" s="114">
        <v>20</v>
      </c>
    </row>
    <row r="339" spans="1:8" outlineLevel="1">
      <c r="A339" s="8">
        <v>118591</v>
      </c>
      <c r="B339" s="3" t="s">
        <v>320</v>
      </c>
      <c r="C339" s="7"/>
      <c r="D339" s="110">
        <f t="shared" si="18"/>
        <v>0</v>
      </c>
      <c r="E339" s="155">
        <f t="shared" si="16"/>
        <v>1607.5</v>
      </c>
      <c r="F339" s="155">
        <v>1929</v>
      </c>
      <c r="G339" s="111">
        <f t="shared" si="17"/>
        <v>0</v>
      </c>
      <c r="H339" s="114" t="s">
        <v>48</v>
      </c>
    </row>
    <row r="340" spans="1:8" outlineLevel="1">
      <c r="A340" s="8">
        <v>118592</v>
      </c>
      <c r="B340" s="3" t="s">
        <v>321</v>
      </c>
      <c r="C340" s="7"/>
      <c r="D340" s="110">
        <f t="shared" si="18"/>
        <v>0</v>
      </c>
      <c r="E340" s="155">
        <f t="shared" si="16"/>
        <v>1607.5</v>
      </c>
      <c r="F340" s="155">
        <v>1929</v>
      </c>
      <c r="G340" s="111">
        <f t="shared" si="17"/>
        <v>0</v>
      </c>
      <c r="H340" s="114">
        <v>20</v>
      </c>
    </row>
    <row r="341" spans="1:8" outlineLevel="1">
      <c r="A341" s="8">
        <v>118593</v>
      </c>
      <c r="B341" s="3" t="s">
        <v>322</v>
      </c>
      <c r="C341" s="7"/>
      <c r="D341" s="110">
        <f t="shared" si="18"/>
        <v>0</v>
      </c>
      <c r="E341" s="155">
        <f t="shared" si="16"/>
        <v>1607.5</v>
      </c>
      <c r="F341" s="155">
        <v>1929</v>
      </c>
      <c r="G341" s="111">
        <f t="shared" si="17"/>
        <v>0</v>
      </c>
      <c r="H341" s="114">
        <v>20</v>
      </c>
    </row>
    <row r="342" spans="1:8" outlineLevel="1">
      <c r="A342" s="8">
        <v>118594</v>
      </c>
      <c r="B342" s="3" t="s">
        <v>323</v>
      </c>
      <c r="C342" s="7"/>
      <c r="D342" s="110">
        <f t="shared" si="18"/>
        <v>0</v>
      </c>
      <c r="E342" s="155">
        <f t="shared" si="16"/>
        <v>1607.5</v>
      </c>
      <c r="F342" s="155">
        <v>1929</v>
      </c>
      <c r="G342" s="111">
        <f t="shared" si="17"/>
        <v>0</v>
      </c>
      <c r="H342" s="114">
        <v>20</v>
      </c>
    </row>
    <row r="343" spans="1:8" outlineLevel="1">
      <c r="A343" s="8">
        <v>118595</v>
      </c>
      <c r="B343" s="8" t="s">
        <v>324</v>
      </c>
      <c r="C343" s="7"/>
      <c r="D343" s="110">
        <f t="shared" si="18"/>
        <v>0</v>
      </c>
      <c r="E343" s="155">
        <f t="shared" si="16"/>
        <v>1607.5</v>
      </c>
      <c r="F343" s="155">
        <v>1929</v>
      </c>
      <c r="G343" s="111">
        <f t="shared" si="17"/>
        <v>0</v>
      </c>
      <c r="H343" s="114">
        <v>20</v>
      </c>
    </row>
    <row r="344" spans="1:8" outlineLevel="1">
      <c r="A344" s="8">
        <v>118596</v>
      </c>
      <c r="B344" s="3" t="s">
        <v>325</v>
      </c>
      <c r="C344" s="7"/>
      <c r="D344" s="110">
        <f t="shared" si="18"/>
        <v>0</v>
      </c>
      <c r="E344" s="155">
        <f t="shared" si="16"/>
        <v>1607.5</v>
      </c>
      <c r="F344" s="155">
        <v>1929</v>
      </c>
      <c r="G344" s="111">
        <f t="shared" si="17"/>
        <v>0</v>
      </c>
      <c r="H344" s="114">
        <v>20</v>
      </c>
    </row>
    <row r="345" spans="1:8" outlineLevel="1">
      <c r="A345" s="8">
        <v>118597</v>
      </c>
      <c r="B345" s="3" t="s">
        <v>326</v>
      </c>
      <c r="C345" s="7"/>
      <c r="D345" s="110">
        <f t="shared" si="18"/>
        <v>0</v>
      </c>
      <c r="E345" s="155">
        <f t="shared" si="16"/>
        <v>1607.5</v>
      </c>
      <c r="F345" s="155">
        <v>1929</v>
      </c>
      <c r="G345" s="111">
        <f t="shared" si="17"/>
        <v>0</v>
      </c>
      <c r="H345" s="114">
        <v>20</v>
      </c>
    </row>
    <row r="346" spans="1:8" outlineLevel="1">
      <c r="A346" s="8">
        <v>118598</v>
      </c>
      <c r="B346" s="3" t="s">
        <v>327</v>
      </c>
      <c r="C346" s="7"/>
      <c r="D346" s="110">
        <f t="shared" si="18"/>
        <v>0</v>
      </c>
      <c r="E346" s="155">
        <f t="shared" si="16"/>
        <v>1607.5</v>
      </c>
      <c r="F346" s="155">
        <v>1929</v>
      </c>
      <c r="G346" s="111">
        <f t="shared" si="17"/>
        <v>0</v>
      </c>
      <c r="H346" s="114">
        <v>20</v>
      </c>
    </row>
    <row r="347" spans="1:8" ht="51" outlineLevel="1">
      <c r="A347" s="348" t="s">
        <v>328</v>
      </c>
      <c r="B347" s="348"/>
      <c r="C347" s="5" t="s">
        <v>46</v>
      </c>
      <c r="D347" s="5"/>
      <c r="E347" s="154" t="s">
        <v>527</v>
      </c>
      <c r="F347" s="154" t="s">
        <v>526</v>
      </c>
      <c r="G347" s="5" t="s">
        <v>528</v>
      </c>
      <c r="H347" s="5" t="s">
        <v>47</v>
      </c>
    </row>
    <row r="348" spans="1:8" outlineLevel="1">
      <c r="A348" s="6">
        <v>118884</v>
      </c>
      <c r="B348" s="3" t="s">
        <v>329</v>
      </c>
      <c r="C348" s="7"/>
      <c r="D348" s="110">
        <f t="shared" si="18"/>
        <v>0</v>
      </c>
      <c r="E348" s="155">
        <f t="shared" si="16"/>
        <v>1839.1666666666665</v>
      </c>
      <c r="F348" s="155">
        <v>2207</v>
      </c>
      <c r="G348" s="111">
        <f t="shared" ref="G348:G377" si="19">C348*F348</f>
        <v>0</v>
      </c>
      <c r="H348" s="114">
        <v>20</v>
      </c>
    </row>
    <row r="349" spans="1:8" outlineLevel="1">
      <c r="A349" s="8">
        <v>118546</v>
      </c>
      <c r="B349" s="3" t="s">
        <v>330</v>
      </c>
      <c r="C349" s="7"/>
      <c r="D349" s="110">
        <f t="shared" si="18"/>
        <v>0</v>
      </c>
      <c r="E349" s="155">
        <f t="shared" si="16"/>
        <v>1839.1666666666665</v>
      </c>
      <c r="F349" s="155">
        <v>2207</v>
      </c>
      <c r="G349" s="111">
        <f t="shared" si="19"/>
        <v>0</v>
      </c>
      <c r="H349" s="114">
        <v>20</v>
      </c>
    </row>
    <row r="350" spans="1:8" outlineLevel="1">
      <c r="A350" s="8">
        <v>118547</v>
      </c>
      <c r="B350" s="3" t="s">
        <v>331</v>
      </c>
      <c r="C350" s="7"/>
      <c r="D350" s="110">
        <f t="shared" si="18"/>
        <v>0</v>
      </c>
      <c r="E350" s="155">
        <f t="shared" si="16"/>
        <v>1839.1666666666665</v>
      </c>
      <c r="F350" s="155">
        <v>2207</v>
      </c>
      <c r="G350" s="111">
        <f t="shared" si="19"/>
        <v>0</v>
      </c>
      <c r="H350" s="114">
        <v>20</v>
      </c>
    </row>
    <row r="351" spans="1:8" outlineLevel="1">
      <c r="A351" s="8">
        <v>118548</v>
      </c>
      <c r="B351" s="3" t="s">
        <v>332</v>
      </c>
      <c r="C351" s="7"/>
      <c r="D351" s="110">
        <f t="shared" si="18"/>
        <v>0</v>
      </c>
      <c r="E351" s="155">
        <f t="shared" si="16"/>
        <v>1839.1666666666665</v>
      </c>
      <c r="F351" s="155">
        <v>2207</v>
      </c>
      <c r="G351" s="111">
        <f t="shared" si="19"/>
        <v>0</v>
      </c>
      <c r="H351" s="114">
        <v>20</v>
      </c>
    </row>
    <row r="352" spans="1:8" outlineLevel="1">
      <c r="A352" s="8">
        <v>118549</v>
      </c>
      <c r="B352" s="3" t="s">
        <v>333</v>
      </c>
      <c r="C352" s="7"/>
      <c r="D352" s="110">
        <f t="shared" si="18"/>
        <v>0</v>
      </c>
      <c r="E352" s="155">
        <f t="shared" si="16"/>
        <v>1839.1666666666665</v>
      </c>
      <c r="F352" s="155">
        <v>2207</v>
      </c>
      <c r="G352" s="111">
        <f t="shared" si="19"/>
        <v>0</v>
      </c>
      <c r="H352" s="114">
        <v>20</v>
      </c>
    </row>
    <row r="353" spans="1:8" outlineLevel="1">
      <c r="A353" s="6">
        <v>118550</v>
      </c>
      <c r="B353" s="3" t="s">
        <v>334</v>
      </c>
      <c r="C353" s="7"/>
      <c r="D353" s="110">
        <f t="shared" si="18"/>
        <v>0</v>
      </c>
      <c r="E353" s="155">
        <f t="shared" si="16"/>
        <v>1839.1666666666665</v>
      </c>
      <c r="F353" s="155">
        <v>2207</v>
      </c>
      <c r="G353" s="111">
        <f t="shared" si="19"/>
        <v>0</v>
      </c>
      <c r="H353" s="114">
        <v>55</v>
      </c>
    </row>
    <row r="354" spans="1:8" outlineLevel="1">
      <c r="A354" s="6">
        <v>118551</v>
      </c>
      <c r="B354" s="3" t="s">
        <v>335</v>
      </c>
      <c r="C354" s="7"/>
      <c r="D354" s="110">
        <f t="shared" si="18"/>
        <v>0</v>
      </c>
      <c r="E354" s="155">
        <f t="shared" si="16"/>
        <v>1839.1666666666665</v>
      </c>
      <c r="F354" s="155">
        <v>2207</v>
      </c>
      <c r="G354" s="111">
        <f t="shared" si="19"/>
        <v>0</v>
      </c>
      <c r="H354" s="114">
        <v>20</v>
      </c>
    </row>
    <row r="355" spans="1:8" outlineLevel="1">
      <c r="A355" s="6">
        <v>118552</v>
      </c>
      <c r="B355" s="3" t="s">
        <v>336</v>
      </c>
      <c r="C355" s="7"/>
      <c r="D355" s="110">
        <f t="shared" si="18"/>
        <v>0</v>
      </c>
      <c r="E355" s="155">
        <f t="shared" si="16"/>
        <v>1839.1666666666665</v>
      </c>
      <c r="F355" s="155">
        <v>2207</v>
      </c>
      <c r="G355" s="111">
        <f t="shared" si="19"/>
        <v>0</v>
      </c>
      <c r="H355" s="114">
        <v>20</v>
      </c>
    </row>
    <row r="356" spans="1:8" outlineLevel="1">
      <c r="A356" s="8">
        <v>118553</v>
      </c>
      <c r="B356" s="3" t="s">
        <v>337</v>
      </c>
      <c r="C356" s="7"/>
      <c r="D356" s="110">
        <f t="shared" si="18"/>
        <v>0</v>
      </c>
      <c r="E356" s="155">
        <f t="shared" si="16"/>
        <v>1839.1666666666665</v>
      </c>
      <c r="F356" s="155">
        <v>2207</v>
      </c>
      <c r="G356" s="111">
        <f t="shared" si="19"/>
        <v>0</v>
      </c>
      <c r="H356" s="114">
        <v>35</v>
      </c>
    </row>
    <row r="357" spans="1:8" outlineLevel="1">
      <c r="A357" s="6">
        <v>118554</v>
      </c>
      <c r="B357" s="3" t="s">
        <v>338</v>
      </c>
      <c r="C357" s="7"/>
      <c r="D357" s="110">
        <f t="shared" si="18"/>
        <v>0</v>
      </c>
      <c r="E357" s="155">
        <f t="shared" si="16"/>
        <v>1839.1666666666665</v>
      </c>
      <c r="F357" s="155">
        <v>2207</v>
      </c>
      <c r="G357" s="111">
        <f t="shared" si="19"/>
        <v>0</v>
      </c>
      <c r="H357" s="114">
        <v>35</v>
      </c>
    </row>
    <row r="358" spans="1:8" outlineLevel="1">
      <c r="A358" s="8">
        <v>119675</v>
      </c>
      <c r="B358" s="3" t="s">
        <v>339</v>
      </c>
      <c r="C358" s="7"/>
      <c r="D358" s="110">
        <f t="shared" si="18"/>
        <v>0</v>
      </c>
      <c r="E358" s="155">
        <f t="shared" si="16"/>
        <v>1839.1666666666665</v>
      </c>
      <c r="F358" s="155">
        <v>2207</v>
      </c>
      <c r="G358" s="111">
        <f t="shared" si="19"/>
        <v>0</v>
      </c>
      <c r="H358" s="114">
        <v>20</v>
      </c>
    </row>
    <row r="359" spans="1:8" outlineLevel="1">
      <c r="A359" s="8">
        <v>119676</v>
      </c>
      <c r="B359" s="3" t="s">
        <v>340</v>
      </c>
      <c r="C359" s="7"/>
      <c r="D359" s="110">
        <f t="shared" si="18"/>
        <v>0</v>
      </c>
      <c r="E359" s="155">
        <f t="shared" si="16"/>
        <v>1839.1666666666665</v>
      </c>
      <c r="F359" s="155">
        <v>2207</v>
      </c>
      <c r="G359" s="111">
        <f t="shared" si="19"/>
        <v>0</v>
      </c>
      <c r="H359" s="114">
        <v>20</v>
      </c>
    </row>
    <row r="360" spans="1:8" outlineLevel="1">
      <c r="A360" s="8">
        <v>118555</v>
      </c>
      <c r="B360" s="3" t="s">
        <v>341</v>
      </c>
      <c r="C360" s="7"/>
      <c r="D360" s="110">
        <f t="shared" si="18"/>
        <v>0</v>
      </c>
      <c r="E360" s="155">
        <f t="shared" si="16"/>
        <v>1839.1666666666665</v>
      </c>
      <c r="F360" s="155">
        <v>2207</v>
      </c>
      <c r="G360" s="111">
        <f t="shared" si="19"/>
        <v>0</v>
      </c>
      <c r="H360" s="114">
        <v>20</v>
      </c>
    </row>
    <row r="361" spans="1:8" outlineLevel="1">
      <c r="A361" s="8">
        <v>118885</v>
      </c>
      <c r="B361" s="3" t="s">
        <v>342</v>
      </c>
      <c r="C361" s="7"/>
      <c r="D361" s="110">
        <f t="shared" si="18"/>
        <v>0</v>
      </c>
      <c r="E361" s="155">
        <f t="shared" si="16"/>
        <v>1839.1666666666665</v>
      </c>
      <c r="F361" s="155">
        <v>2207</v>
      </c>
      <c r="G361" s="111">
        <f t="shared" si="19"/>
        <v>0</v>
      </c>
      <c r="H361" s="114">
        <v>35</v>
      </c>
    </row>
    <row r="362" spans="1:8" outlineLevel="1">
      <c r="A362" s="8">
        <v>118556</v>
      </c>
      <c r="B362" s="3" t="s">
        <v>343</v>
      </c>
      <c r="C362" s="7"/>
      <c r="D362" s="110">
        <f t="shared" si="18"/>
        <v>0</v>
      </c>
      <c r="E362" s="155">
        <f t="shared" si="16"/>
        <v>1839.1666666666665</v>
      </c>
      <c r="F362" s="155">
        <v>2207</v>
      </c>
      <c r="G362" s="111">
        <f t="shared" si="19"/>
        <v>0</v>
      </c>
      <c r="H362" s="114">
        <v>55</v>
      </c>
    </row>
    <row r="363" spans="1:8" outlineLevel="1">
      <c r="A363" s="8">
        <v>118557</v>
      </c>
      <c r="B363" s="3" t="s">
        <v>344</v>
      </c>
      <c r="C363" s="7"/>
      <c r="D363" s="110">
        <f t="shared" si="18"/>
        <v>0</v>
      </c>
      <c r="E363" s="155">
        <f t="shared" si="16"/>
        <v>1839.1666666666665</v>
      </c>
      <c r="F363" s="155">
        <v>2207</v>
      </c>
      <c r="G363" s="111">
        <f t="shared" si="19"/>
        <v>0</v>
      </c>
      <c r="H363" s="114">
        <v>55</v>
      </c>
    </row>
    <row r="364" spans="1:8" outlineLevel="1">
      <c r="A364" s="8">
        <v>118558</v>
      </c>
      <c r="B364" s="3" t="s">
        <v>345</v>
      </c>
      <c r="C364" s="7"/>
      <c r="D364" s="110">
        <f t="shared" si="18"/>
        <v>0</v>
      </c>
      <c r="E364" s="155">
        <f t="shared" si="16"/>
        <v>1839.1666666666665</v>
      </c>
      <c r="F364" s="155">
        <v>2207</v>
      </c>
      <c r="G364" s="111">
        <f t="shared" si="19"/>
        <v>0</v>
      </c>
      <c r="H364" s="114">
        <v>55</v>
      </c>
    </row>
    <row r="365" spans="1:8" outlineLevel="1">
      <c r="A365" s="8">
        <v>118886</v>
      </c>
      <c r="B365" s="3" t="s">
        <v>346</v>
      </c>
      <c r="C365" s="7"/>
      <c r="D365" s="110">
        <f t="shared" si="18"/>
        <v>0</v>
      </c>
      <c r="E365" s="155">
        <f t="shared" si="16"/>
        <v>1839.1666666666665</v>
      </c>
      <c r="F365" s="155">
        <v>2207</v>
      </c>
      <c r="G365" s="111">
        <f t="shared" si="19"/>
        <v>0</v>
      </c>
      <c r="H365" s="114">
        <v>20</v>
      </c>
    </row>
    <row r="366" spans="1:8" outlineLevel="1">
      <c r="A366" s="8">
        <v>118559</v>
      </c>
      <c r="B366" s="3" t="s">
        <v>347</v>
      </c>
      <c r="C366" s="7"/>
      <c r="D366" s="110">
        <f t="shared" si="18"/>
        <v>0</v>
      </c>
      <c r="E366" s="155">
        <f t="shared" si="16"/>
        <v>1839.1666666666665</v>
      </c>
      <c r="F366" s="155">
        <v>2207</v>
      </c>
      <c r="G366" s="111">
        <f t="shared" si="19"/>
        <v>0</v>
      </c>
      <c r="H366" s="114">
        <v>55</v>
      </c>
    </row>
    <row r="367" spans="1:8" outlineLevel="1">
      <c r="A367" s="8">
        <v>118560</v>
      </c>
      <c r="B367" s="3" t="s">
        <v>348</v>
      </c>
      <c r="C367" s="7"/>
      <c r="D367" s="110">
        <f t="shared" si="18"/>
        <v>0</v>
      </c>
      <c r="E367" s="155">
        <f t="shared" si="16"/>
        <v>1839.1666666666665</v>
      </c>
      <c r="F367" s="155">
        <v>2207</v>
      </c>
      <c r="G367" s="111">
        <f t="shared" si="19"/>
        <v>0</v>
      </c>
      <c r="H367" s="114">
        <v>20</v>
      </c>
    </row>
    <row r="368" spans="1:8" outlineLevel="1">
      <c r="A368" s="8">
        <v>118561</v>
      </c>
      <c r="B368" s="3" t="s">
        <v>349</v>
      </c>
      <c r="C368" s="7"/>
      <c r="D368" s="110">
        <f t="shared" si="18"/>
        <v>0</v>
      </c>
      <c r="E368" s="155">
        <f t="shared" si="16"/>
        <v>1839.1666666666665</v>
      </c>
      <c r="F368" s="155">
        <v>2207</v>
      </c>
      <c r="G368" s="111">
        <f t="shared" si="19"/>
        <v>0</v>
      </c>
      <c r="H368" s="114">
        <v>20</v>
      </c>
    </row>
    <row r="369" spans="1:8" outlineLevel="1">
      <c r="A369" s="8">
        <v>118562</v>
      </c>
      <c r="B369" s="3" t="s">
        <v>350</v>
      </c>
      <c r="C369" s="7"/>
      <c r="D369" s="110">
        <f t="shared" si="18"/>
        <v>0</v>
      </c>
      <c r="E369" s="155">
        <f t="shared" si="16"/>
        <v>1839.1666666666665</v>
      </c>
      <c r="F369" s="155">
        <v>2207</v>
      </c>
      <c r="G369" s="111">
        <f t="shared" si="19"/>
        <v>0</v>
      </c>
      <c r="H369" s="114">
        <v>20</v>
      </c>
    </row>
    <row r="370" spans="1:8" outlineLevel="1">
      <c r="A370" s="8">
        <v>118563</v>
      </c>
      <c r="B370" s="3" t="s">
        <v>351</v>
      </c>
      <c r="C370" s="7"/>
      <c r="D370" s="110">
        <f t="shared" si="18"/>
        <v>0</v>
      </c>
      <c r="E370" s="155">
        <f t="shared" si="16"/>
        <v>1839.1666666666665</v>
      </c>
      <c r="F370" s="155">
        <v>2207</v>
      </c>
      <c r="G370" s="111">
        <f t="shared" si="19"/>
        <v>0</v>
      </c>
      <c r="H370" s="114">
        <v>20</v>
      </c>
    </row>
    <row r="371" spans="1:8" outlineLevel="1">
      <c r="A371" s="8">
        <v>118564</v>
      </c>
      <c r="B371" s="3" t="s">
        <v>352</v>
      </c>
      <c r="C371" s="7"/>
      <c r="D371" s="110">
        <f t="shared" si="18"/>
        <v>0</v>
      </c>
      <c r="E371" s="155">
        <f t="shared" si="16"/>
        <v>1839.1666666666665</v>
      </c>
      <c r="F371" s="155">
        <v>2207</v>
      </c>
      <c r="G371" s="111">
        <f t="shared" si="19"/>
        <v>0</v>
      </c>
      <c r="H371" s="114">
        <v>20</v>
      </c>
    </row>
    <row r="372" spans="1:8" outlineLevel="1">
      <c r="A372" s="8">
        <v>118566</v>
      </c>
      <c r="B372" s="3" t="s">
        <v>353</v>
      </c>
      <c r="C372" s="7"/>
      <c r="D372" s="110">
        <f t="shared" si="18"/>
        <v>0</v>
      </c>
      <c r="E372" s="155">
        <f t="shared" si="16"/>
        <v>1839.1666666666665</v>
      </c>
      <c r="F372" s="155">
        <v>2207</v>
      </c>
      <c r="G372" s="111">
        <f t="shared" si="19"/>
        <v>0</v>
      </c>
      <c r="H372" s="114">
        <v>55</v>
      </c>
    </row>
    <row r="373" spans="1:8" outlineLevel="1">
      <c r="A373" s="8">
        <v>118568</v>
      </c>
      <c r="B373" s="3" t="s">
        <v>354</v>
      </c>
      <c r="C373" s="7"/>
      <c r="D373" s="110">
        <f t="shared" si="18"/>
        <v>0</v>
      </c>
      <c r="E373" s="155">
        <f t="shared" si="16"/>
        <v>1839.1666666666665</v>
      </c>
      <c r="F373" s="155">
        <v>2207</v>
      </c>
      <c r="G373" s="111">
        <f t="shared" si="19"/>
        <v>0</v>
      </c>
      <c r="H373" s="114">
        <v>55</v>
      </c>
    </row>
    <row r="374" spans="1:8" outlineLevel="1">
      <c r="A374" s="8">
        <v>118569</v>
      </c>
      <c r="B374" s="8" t="s">
        <v>355</v>
      </c>
      <c r="C374" s="7"/>
      <c r="D374" s="110">
        <f t="shared" si="18"/>
        <v>0</v>
      </c>
      <c r="E374" s="155">
        <f t="shared" si="16"/>
        <v>1839.1666666666665</v>
      </c>
      <c r="F374" s="155">
        <v>2207</v>
      </c>
      <c r="G374" s="111">
        <f t="shared" si="19"/>
        <v>0</v>
      </c>
      <c r="H374" s="114">
        <v>20</v>
      </c>
    </row>
    <row r="375" spans="1:8" outlineLevel="1">
      <c r="A375" s="8">
        <v>118570</v>
      </c>
      <c r="B375" s="3" t="s">
        <v>356</v>
      </c>
      <c r="C375" s="7"/>
      <c r="D375" s="110">
        <f t="shared" si="18"/>
        <v>0</v>
      </c>
      <c r="E375" s="155">
        <f t="shared" si="16"/>
        <v>1839.1666666666665</v>
      </c>
      <c r="F375" s="155">
        <v>2207</v>
      </c>
      <c r="G375" s="111">
        <f t="shared" si="19"/>
        <v>0</v>
      </c>
      <c r="H375" s="114">
        <v>20</v>
      </c>
    </row>
    <row r="376" spans="1:8" outlineLevel="1">
      <c r="A376" s="8">
        <v>118571</v>
      </c>
      <c r="B376" s="3" t="s">
        <v>357</v>
      </c>
      <c r="C376" s="7"/>
      <c r="D376" s="110">
        <f t="shared" si="18"/>
        <v>0</v>
      </c>
      <c r="E376" s="155">
        <f t="shared" si="16"/>
        <v>1839.1666666666665</v>
      </c>
      <c r="F376" s="155">
        <v>2207</v>
      </c>
      <c r="G376" s="111">
        <f t="shared" si="19"/>
        <v>0</v>
      </c>
      <c r="H376" s="114">
        <v>20</v>
      </c>
    </row>
    <row r="377" spans="1:8" outlineLevel="1">
      <c r="A377" s="8">
        <v>118572</v>
      </c>
      <c r="B377" s="3" t="s">
        <v>358</v>
      </c>
      <c r="C377" s="7"/>
      <c r="D377" s="110">
        <f t="shared" si="18"/>
        <v>0</v>
      </c>
      <c r="E377" s="155">
        <f t="shared" si="16"/>
        <v>1839.1666666666665</v>
      </c>
      <c r="F377" s="155">
        <v>2207</v>
      </c>
      <c r="G377" s="111">
        <f t="shared" si="19"/>
        <v>0</v>
      </c>
      <c r="H377" s="114">
        <v>55</v>
      </c>
    </row>
    <row r="378" spans="1:8" ht="51" outlineLevel="1">
      <c r="A378" s="348" t="s">
        <v>359</v>
      </c>
      <c r="B378" s="348"/>
      <c r="C378" s="18"/>
      <c r="D378" s="5"/>
      <c r="E378" s="154" t="s">
        <v>527</v>
      </c>
      <c r="F378" s="154" t="s">
        <v>526</v>
      </c>
      <c r="G378" s="5" t="s">
        <v>528</v>
      </c>
      <c r="H378" s="5" t="s">
        <v>47</v>
      </c>
    </row>
    <row r="379" spans="1:8" outlineLevel="1">
      <c r="A379" s="19" t="s">
        <v>140</v>
      </c>
      <c r="B379" s="10"/>
      <c r="C379" s="10"/>
      <c r="D379" s="10"/>
      <c r="E379" s="156"/>
      <c r="F379" s="156"/>
      <c r="G379" s="10"/>
      <c r="H379" s="10"/>
    </row>
    <row r="380" spans="1:8" outlineLevel="1">
      <c r="A380" s="6">
        <v>4043370</v>
      </c>
      <c r="B380" s="12" t="s">
        <v>596</v>
      </c>
      <c r="C380" s="14"/>
      <c r="D380" s="145"/>
      <c r="E380" s="155">
        <f t="shared" ref="E380:E443" si="20">F380/120*100</f>
        <v>6166.6666666666661</v>
      </c>
      <c r="F380" s="155">
        <v>7400</v>
      </c>
      <c r="G380" s="111">
        <f t="shared" ref="G380:G386" si="21">C380*F380</f>
        <v>0</v>
      </c>
      <c r="H380" s="114" t="s">
        <v>48</v>
      </c>
    </row>
    <row r="381" spans="1:8" outlineLevel="1">
      <c r="A381" s="6">
        <v>4050868</v>
      </c>
      <c r="B381" s="12" t="s">
        <v>597</v>
      </c>
      <c r="C381" s="14"/>
      <c r="D381" s="145"/>
      <c r="E381" s="155">
        <f t="shared" si="20"/>
        <v>6166.6666666666661</v>
      </c>
      <c r="F381" s="155">
        <v>7400</v>
      </c>
      <c r="G381" s="111">
        <f t="shared" si="21"/>
        <v>0</v>
      </c>
      <c r="H381" s="114" t="s">
        <v>48</v>
      </c>
    </row>
    <row r="382" spans="1:8" outlineLevel="1">
      <c r="A382" s="6">
        <v>4073412</v>
      </c>
      <c r="B382" s="12" t="s">
        <v>595</v>
      </c>
      <c r="C382" s="14"/>
      <c r="D382" s="145"/>
      <c r="E382" s="155">
        <f t="shared" si="20"/>
        <v>4872.5</v>
      </c>
      <c r="F382" s="155">
        <v>5847</v>
      </c>
      <c r="G382" s="111">
        <f t="shared" si="21"/>
        <v>0</v>
      </c>
      <c r="H382" s="114" t="s">
        <v>48</v>
      </c>
    </row>
    <row r="383" spans="1:8" outlineLevel="1">
      <c r="A383" s="6">
        <v>4073413</v>
      </c>
      <c r="B383" s="12" t="s">
        <v>598</v>
      </c>
      <c r="C383" s="14"/>
      <c r="D383" s="145"/>
      <c r="E383" s="155">
        <f t="shared" si="20"/>
        <v>4872.5</v>
      </c>
      <c r="F383" s="155">
        <v>5847</v>
      </c>
      <c r="G383" s="111">
        <f t="shared" si="21"/>
        <v>0</v>
      </c>
      <c r="H383" s="114" t="s">
        <v>48</v>
      </c>
    </row>
    <row r="384" spans="1:8" outlineLevel="1">
      <c r="A384" s="6">
        <v>4032390</v>
      </c>
      <c r="B384" s="12" t="s">
        <v>141</v>
      </c>
      <c r="C384" s="14"/>
      <c r="D384" s="145"/>
      <c r="E384" s="155">
        <f t="shared" si="20"/>
        <v>1375.8333333333333</v>
      </c>
      <c r="F384" s="155">
        <v>1651</v>
      </c>
      <c r="G384" s="111">
        <f t="shared" si="21"/>
        <v>0</v>
      </c>
      <c r="H384" s="114" t="s">
        <v>48</v>
      </c>
    </row>
    <row r="385" spans="1:8" outlineLevel="1">
      <c r="A385" s="6">
        <v>4077122</v>
      </c>
      <c r="B385" s="12" t="s">
        <v>602</v>
      </c>
      <c r="C385" s="14"/>
      <c r="D385" s="121"/>
      <c r="E385" s="155">
        <f t="shared" si="20"/>
        <v>1836.6666666666667</v>
      </c>
      <c r="F385" s="155">
        <v>2204</v>
      </c>
      <c r="G385" s="109">
        <f t="shared" si="21"/>
        <v>0</v>
      </c>
      <c r="H385" s="114" t="s">
        <v>48</v>
      </c>
    </row>
    <row r="386" spans="1:8" outlineLevel="1">
      <c r="A386" s="8">
        <v>4017658</v>
      </c>
      <c r="B386" s="3" t="s">
        <v>145</v>
      </c>
      <c r="C386" s="7"/>
      <c r="D386" s="117"/>
      <c r="E386" s="155">
        <f t="shared" si="20"/>
        <v>18460</v>
      </c>
      <c r="F386" s="155">
        <v>22152</v>
      </c>
      <c r="G386" s="111">
        <f t="shared" si="21"/>
        <v>0</v>
      </c>
      <c r="H386" s="114" t="s">
        <v>48</v>
      </c>
    </row>
    <row r="387" spans="1:8" outlineLevel="1">
      <c r="A387" s="19" t="s">
        <v>473</v>
      </c>
      <c r="B387" s="10"/>
      <c r="C387" s="11" t="s">
        <v>109</v>
      </c>
      <c r="D387" s="10"/>
      <c r="E387" s="156"/>
      <c r="F387" s="156"/>
      <c r="G387" s="10"/>
      <c r="H387" s="10"/>
    </row>
    <row r="388" spans="1:8" outlineLevel="1">
      <c r="A388" s="8">
        <v>6700979</v>
      </c>
      <c r="B388" s="3" t="s">
        <v>110</v>
      </c>
      <c r="C388" s="7"/>
      <c r="D388" s="118"/>
      <c r="E388" s="155">
        <f t="shared" si="20"/>
        <v>1325</v>
      </c>
      <c r="F388" s="155">
        <v>1590</v>
      </c>
      <c r="G388" s="111">
        <f t="shared" ref="G388:G418" si="22">C388*F388</f>
        <v>0</v>
      </c>
      <c r="H388" s="114" t="s">
        <v>48</v>
      </c>
    </row>
    <row r="389" spans="1:8" outlineLevel="1">
      <c r="A389" s="8">
        <v>6700980</v>
      </c>
      <c r="B389" s="3" t="s">
        <v>111</v>
      </c>
      <c r="C389" s="7"/>
      <c r="D389" s="118"/>
      <c r="E389" s="155">
        <f t="shared" si="20"/>
        <v>1325</v>
      </c>
      <c r="F389" s="155">
        <v>1590</v>
      </c>
      <c r="G389" s="111">
        <f t="shared" si="22"/>
        <v>0</v>
      </c>
      <c r="H389" s="114" t="s">
        <v>48</v>
      </c>
    </row>
    <row r="390" spans="1:8" outlineLevel="1">
      <c r="A390" s="8">
        <v>6701029</v>
      </c>
      <c r="B390" s="3" t="s">
        <v>112</v>
      </c>
      <c r="C390" s="7"/>
      <c r="D390" s="118"/>
      <c r="E390" s="155">
        <f t="shared" si="20"/>
        <v>1325</v>
      </c>
      <c r="F390" s="155">
        <v>1590</v>
      </c>
      <c r="G390" s="111">
        <f t="shared" si="22"/>
        <v>0</v>
      </c>
      <c r="H390" s="114" t="s">
        <v>48</v>
      </c>
    </row>
    <row r="391" spans="1:8" outlineLevel="1">
      <c r="A391" s="8">
        <v>6700995</v>
      </c>
      <c r="B391" s="3" t="s">
        <v>113</v>
      </c>
      <c r="C391" s="7"/>
      <c r="D391" s="118"/>
      <c r="E391" s="155">
        <f t="shared" si="20"/>
        <v>1325</v>
      </c>
      <c r="F391" s="155">
        <v>1590</v>
      </c>
      <c r="G391" s="111">
        <f t="shared" si="22"/>
        <v>0</v>
      </c>
      <c r="H391" s="114" t="s">
        <v>48</v>
      </c>
    </row>
    <row r="392" spans="1:8" outlineLevel="1">
      <c r="A392" s="8">
        <v>6701012</v>
      </c>
      <c r="B392" s="3" t="s">
        <v>114</v>
      </c>
      <c r="C392" s="7"/>
      <c r="D392" s="118"/>
      <c r="E392" s="155">
        <f t="shared" si="20"/>
        <v>1325</v>
      </c>
      <c r="F392" s="155">
        <v>1590</v>
      </c>
      <c r="G392" s="111">
        <f t="shared" si="22"/>
        <v>0</v>
      </c>
      <c r="H392" s="114" t="s">
        <v>48</v>
      </c>
    </row>
    <row r="393" spans="1:8" outlineLevel="1">
      <c r="A393" s="8">
        <v>6701001</v>
      </c>
      <c r="B393" s="3" t="s">
        <v>115</v>
      </c>
      <c r="C393" s="7"/>
      <c r="D393" s="118"/>
      <c r="E393" s="155">
        <f t="shared" si="20"/>
        <v>1325</v>
      </c>
      <c r="F393" s="155">
        <v>1590</v>
      </c>
      <c r="G393" s="111">
        <f t="shared" si="22"/>
        <v>0</v>
      </c>
      <c r="H393" s="114" t="s">
        <v>48</v>
      </c>
    </row>
    <row r="394" spans="1:8" outlineLevel="1">
      <c r="A394" s="8">
        <v>6700982</v>
      </c>
      <c r="B394" s="3" t="s">
        <v>116</v>
      </c>
      <c r="C394" s="7"/>
      <c r="D394" s="118"/>
      <c r="E394" s="155">
        <f t="shared" si="20"/>
        <v>1325</v>
      </c>
      <c r="F394" s="155">
        <v>1590</v>
      </c>
      <c r="G394" s="111">
        <f t="shared" si="22"/>
        <v>0</v>
      </c>
      <c r="H394" s="114" t="s">
        <v>48</v>
      </c>
    </row>
    <row r="395" spans="1:8" outlineLevel="1">
      <c r="A395" s="8">
        <v>6701031</v>
      </c>
      <c r="B395" s="3" t="s">
        <v>117</v>
      </c>
      <c r="C395" s="7"/>
      <c r="D395" s="118"/>
      <c r="E395" s="155">
        <f t="shared" si="20"/>
        <v>1325</v>
      </c>
      <c r="F395" s="155">
        <v>1590</v>
      </c>
      <c r="G395" s="111">
        <f t="shared" si="22"/>
        <v>0</v>
      </c>
      <c r="H395" s="114" t="s">
        <v>48</v>
      </c>
    </row>
    <row r="396" spans="1:8" outlineLevel="1">
      <c r="A396" s="8">
        <v>6701043</v>
      </c>
      <c r="B396" s="3" t="s">
        <v>118</v>
      </c>
      <c r="C396" s="7"/>
      <c r="D396" s="118"/>
      <c r="E396" s="155">
        <f t="shared" si="20"/>
        <v>1325</v>
      </c>
      <c r="F396" s="155">
        <v>1590</v>
      </c>
      <c r="G396" s="111">
        <f t="shared" si="22"/>
        <v>0</v>
      </c>
      <c r="H396" s="114" t="s">
        <v>48</v>
      </c>
    </row>
    <row r="397" spans="1:8" outlineLevel="1">
      <c r="A397" s="8">
        <v>6701033</v>
      </c>
      <c r="B397" s="3" t="s">
        <v>119</v>
      </c>
      <c r="C397" s="7"/>
      <c r="D397" s="118"/>
      <c r="E397" s="155">
        <f t="shared" si="20"/>
        <v>1325</v>
      </c>
      <c r="F397" s="155">
        <v>1590</v>
      </c>
      <c r="G397" s="111">
        <f t="shared" si="22"/>
        <v>0</v>
      </c>
      <c r="H397" s="114" t="s">
        <v>48</v>
      </c>
    </row>
    <row r="398" spans="1:8" outlineLevel="1">
      <c r="A398" s="8">
        <v>6701034</v>
      </c>
      <c r="B398" s="3" t="s">
        <v>120</v>
      </c>
      <c r="C398" s="7"/>
      <c r="D398" s="118"/>
      <c r="E398" s="155">
        <f t="shared" si="20"/>
        <v>1325</v>
      </c>
      <c r="F398" s="155">
        <v>1590</v>
      </c>
      <c r="G398" s="111">
        <f t="shared" si="22"/>
        <v>0</v>
      </c>
      <c r="H398" s="114" t="s">
        <v>48</v>
      </c>
    </row>
    <row r="399" spans="1:8" outlineLevel="1">
      <c r="A399" s="8">
        <v>6701015</v>
      </c>
      <c r="B399" s="3" t="s">
        <v>121</v>
      </c>
      <c r="C399" s="7"/>
      <c r="D399" s="118"/>
      <c r="E399" s="155">
        <f t="shared" si="20"/>
        <v>1325</v>
      </c>
      <c r="F399" s="155">
        <v>1590</v>
      </c>
      <c r="G399" s="111">
        <f t="shared" si="22"/>
        <v>0</v>
      </c>
      <c r="H399" s="114" t="s">
        <v>48</v>
      </c>
    </row>
    <row r="400" spans="1:8" outlineLevel="1">
      <c r="A400" s="8">
        <v>6701448</v>
      </c>
      <c r="B400" s="3" t="s">
        <v>122</v>
      </c>
      <c r="C400" s="7"/>
      <c r="D400" s="118"/>
      <c r="E400" s="155">
        <f t="shared" si="20"/>
        <v>1325</v>
      </c>
      <c r="F400" s="155">
        <v>1590</v>
      </c>
      <c r="G400" s="111">
        <f t="shared" si="22"/>
        <v>0</v>
      </c>
      <c r="H400" s="114" t="s">
        <v>48</v>
      </c>
    </row>
    <row r="401" spans="1:8" outlineLevel="1">
      <c r="A401" s="8">
        <v>6701019</v>
      </c>
      <c r="B401" s="3" t="s">
        <v>123</v>
      </c>
      <c r="C401" s="7"/>
      <c r="D401" s="118"/>
      <c r="E401" s="155">
        <f t="shared" si="20"/>
        <v>1325</v>
      </c>
      <c r="F401" s="155">
        <v>1590</v>
      </c>
      <c r="G401" s="111">
        <f t="shared" si="22"/>
        <v>0</v>
      </c>
      <c r="H401" s="114" t="s">
        <v>48</v>
      </c>
    </row>
    <row r="402" spans="1:8" outlineLevel="1">
      <c r="A402" s="8">
        <v>6703214</v>
      </c>
      <c r="B402" s="3" t="s">
        <v>438</v>
      </c>
      <c r="C402" s="7"/>
      <c r="D402" s="118"/>
      <c r="E402" s="155">
        <f t="shared" si="20"/>
        <v>1325</v>
      </c>
      <c r="F402" s="155">
        <v>1590</v>
      </c>
      <c r="G402" s="111">
        <f t="shared" si="22"/>
        <v>0</v>
      </c>
      <c r="H402" s="114" t="s">
        <v>48</v>
      </c>
    </row>
    <row r="403" spans="1:8" outlineLevel="1">
      <c r="A403" s="8">
        <v>6701000</v>
      </c>
      <c r="B403" s="3" t="s">
        <v>124</v>
      </c>
      <c r="C403" s="7"/>
      <c r="D403" s="118"/>
      <c r="E403" s="155">
        <f t="shared" si="20"/>
        <v>1325</v>
      </c>
      <c r="F403" s="155">
        <v>1590</v>
      </c>
      <c r="G403" s="111">
        <f t="shared" si="22"/>
        <v>0</v>
      </c>
      <c r="H403" s="114" t="s">
        <v>48</v>
      </c>
    </row>
    <row r="404" spans="1:8" outlineLevel="1">
      <c r="A404" s="8">
        <v>6701005</v>
      </c>
      <c r="B404" s="3" t="s">
        <v>125</v>
      </c>
      <c r="C404" s="7"/>
      <c r="D404" s="118"/>
      <c r="E404" s="155">
        <f t="shared" si="20"/>
        <v>1325</v>
      </c>
      <c r="F404" s="155">
        <v>1590</v>
      </c>
      <c r="G404" s="111">
        <f t="shared" si="22"/>
        <v>0</v>
      </c>
      <c r="H404" s="114" t="s">
        <v>48</v>
      </c>
    </row>
    <row r="405" spans="1:8" outlineLevel="1">
      <c r="A405" s="8">
        <v>6700984</v>
      </c>
      <c r="B405" s="3" t="s">
        <v>126</v>
      </c>
      <c r="C405" s="7"/>
      <c r="D405" s="118"/>
      <c r="E405" s="155">
        <f t="shared" si="20"/>
        <v>1325</v>
      </c>
      <c r="F405" s="155">
        <v>1590</v>
      </c>
      <c r="G405" s="111">
        <f t="shared" si="22"/>
        <v>0</v>
      </c>
      <c r="H405" s="114" t="s">
        <v>48</v>
      </c>
    </row>
    <row r="406" spans="1:8" outlineLevel="1">
      <c r="A406" s="8">
        <v>6701014</v>
      </c>
      <c r="B406" s="3" t="s">
        <v>127</v>
      </c>
      <c r="C406" s="7"/>
      <c r="D406" s="118"/>
      <c r="E406" s="155">
        <f t="shared" si="20"/>
        <v>1325</v>
      </c>
      <c r="F406" s="155">
        <v>1590</v>
      </c>
      <c r="G406" s="111">
        <f t="shared" si="22"/>
        <v>0</v>
      </c>
      <c r="H406" s="114" t="s">
        <v>48</v>
      </c>
    </row>
    <row r="407" spans="1:8" outlineLevel="1">
      <c r="A407" s="8">
        <v>6702489</v>
      </c>
      <c r="B407" s="3" t="s">
        <v>128</v>
      </c>
      <c r="C407" s="7"/>
      <c r="D407" s="118"/>
      <c r="E407" s="155">
        <f t="shared" si="20"/>
        <v>1325</v>
      </c>
      <c r="F407" s="155">
        <v>1590</v>
      </c>
      <c r="G407" s="111">
        <f t="shared" si="22"/>
        <v>0</v>
      </c>
      <c r="H407" s="114" t="s">
        <v>48</v>
      </c>
    </row>
    <row r="408" spans="1:8" outlineLevel="1">
      <c r="A408" s="8">
        <v>6702816</v>
      </c>
      <c r="B408" s="3" t="s">
        <v>129</v>
      </c>
      <c r="C408" s="7"/>
      <c r="D408" s="118"/>
      <c r="E408" s="155">
        <f t="shared" si="20"/>
        <v>1325</v>
      </c>
      <c r="F408" s="155">
        <v>1590</v>
      </c>
      <c r="G408" s="111">
        <f t="shared" si="22"/>
        <v>0</v>
      </c>
      <c r="H408" s="114" t="s">
        <v>48</v>
      </c>
    </row>
    <row r="409" spans="1:8" outlineLevel="1">
      <c r="A409" s="8">
        <v>6702491</v>
      </c>
      <c r="B409" s="3" t="s">
        <v>130</v>
      </c>
      <c r="C409" s="7"/>
      <c r="D409" s="118"/>
      <c r="E409" s="155">
        <f t="shared" si="20"/>
        <v>1325</v>
      </c>
      <c r="F409" s="155">
        <v>1590</v>
      </c>
      <c r="G409" s="111">
        <f t="shared" si="22"/>
        <v>0</v>
      </c>
      <c r="H409" s="114" t="s">
        <v>48</v>
      </c>
    </row>
    <row r="410" spans="1:8" outlineLevel="1">
      <c r="A410" s="8">
        <v>6702490</v>
      </c>
      <c r="B410" s="3" t="s">
        <v>131</v>
      </c>
      <c r="C410" s="7"/>
      <c r="D410" s="118"/>
      <c r="E410" s="155">
        <f t="shared" si="20"/>
        <v>1325</v>
      </c>
      <c r="F410" s="155">
        <v>1590</v>
      </c>
      <c r="G410" s="111">
        <f t="shared" si="22"/>
        <v>0</v>
      </c>
      <c r="H410" s="114" t="s">
        <v>48</v>
      </c>
    </row>
    <row r="411" spans="1:8" outlineLevel="1">
      <c r="A411" s="8">
        <v>6702493</v>
      </c>
      <c r="B411" s="3" t="s">
        <v>132</v>
      </c>
      <c r="C411" s="7"/>
      <c r="D411" s="118"/>
      <c r="E411" s="155">
        <f t="shared" si="20"/>
        <v>1325</v>
      </c>
      <c r="F411" s="155">
        <v>1590</v>
      </c>
      <c r="G411" s="111">
        <f t="shared" si="22"/>
        <v>0</v>
      </c>
      <c r="H411" s="114" t="s">
        <v>48</v>
      </c>
    </row>
    <row r="412" spans="1:8" outlineLevel="1">
      <c r="A412" s="8">
        <v>6703633</v>
      </c>
      <c r="B412" s="3" t="s">
        <v>133</v>
      </c>
      <c r="C412" s="7"/>
      <c r="D412" s="118"/>
      <c r="E412" s="155">
        <f t="shared" si="20"/>
        <v>1325</v>
      </c>
      <c r="F412" s="155">
        <v>1590</v>
      </c>
      <c r="G412" s="111">
        <f t="shared" si="22"/>
        <v>0</v>
      </c>
      <c r="H412" s="114" t="s">
        <v>48</v>
      </c>
    </row>
    <row r="413" spans="1:8" outlineLevel="1">
      <c r="A413" s="8">
        <v>6703631</v>
      </c>
      <c r="B413" s="3" t="s">
        <v>134</v>
      </c>
      <c r="C413" s="7"/>
      <c r="D413" s="118"/>
      <c r="E413" s="155">
        <f t="shared" si="20"/>
        <v>1325</v>
      </c>
      <c r="F413" s="155">
        <v>1590</v>
      </c>
      <c r="G413" s="111">
        <f t="shared" si="22"/>
        <v>0</v>
      </c>
      <c r="H413" s="114" t="s">
        <v>48</v>
      </c>
    </row>
    <row r="414" spans="1:8" outlineLevel="1">
      <c r="A414" s="8">
        <v>6702815</v>
      </c>
      <c r="B414" s="3" t="s">
        <v>135</v>
      </c>
      <c r="C414" s="7"/>
      <c r="D414" s="118"/>
      <c r="E414" s="155">
        <f t="shared" si="20"/>
        <v>1325</v>
      </c>
      <c r="F414" s="155">
        <v>1590</v>
      </c>
      <c r="G414" s="111">
        <f t="shared" si="22"/>
        <v>0</v>
      </c>
      <c r="H414" s="114" t="s">
        <v>48</v>
      </c>
    </row>
    <row r="415" spans="1:8" outlineLevel="1">
      <c r="A415" s="8">
        <v>6703632</v>
      </c>
      <c r="B415" s="3" t="s">
        <v>136</v>
      </c>
      <c r="C415" s="7"/>
      <c r="D415" s="118"/>
      <c r="E415" s="155">
        <f t="shared" si="20"/>
        <v>1325</v>
      </c>
      <c r="F415" s="155">
        <v>1590</v>
      </c>
      <c r="G415" s="111">
        <f t="shared" si="22"/>
        <v>0</v>
      </c>
      <c r="H415" s="114" t="s">
        <v>48</v>
      </c>
    </row>
    <row r="416" spans="1:8" outlineLevel="1">
      <c r="A416" s="8">
        <v>6703630</v>
      </c>
      <c r="B416" s="3" t="s">
        <v>137</v>
      </c>
      <c r="C416" s="7"/>
      <c r="D416" s="118"/>
      <c r="E416" s="155">
        <f t="shared" si="20"/>
        <v>1325</v>
      </c>
      <c r="F416" s="155">
        <v>1590</v>
      </c>
      <c r="G416" s="111">
        <f t="shared" si="22"/>
        <v>0</v>
      </c>
      <c r="H416" s="114" t="s">
        <v>48</v>
      </c>
    </row>
    <row r="417" spans="1:8" outlineLevel="1">
      <c r="A417" s="8">
        <v>6703629</v>
      </c>
      <c r="B417" s="3" t="s">
        <v>138</v>
      </c>
      <c r="C417" s="7"/>
      <c r="D417" s="118"/>
      <c r="E417" s="155">
        <f t="shared" si="20"/>
        <v>1325</v>
      </c>
      <c r="F417" s="155">
        <v>1590</v>
      </c>
      <c r="G417" s="111">
        <f t="shared" si="22"/>
        <v>0</v>
      </c>
      <c r="H417" s="114" t="s">
        <v>48</v>
      </c>
    </row>
    <row r="418" spans="1:8" outlineLevel="1">
      <c r="A418" s="8">
        <v>6703634</v>
      </c>
      <c r="B418" s="3" t="s">
        <v>139</v>
      </c>
      <c r="C418" s="7"/>
      <c r="D418" s="119"/>
      <c r="E418" s="155">
        <f t="shared" si="20"/>
        <v>1325</v>
      </c>
      <c r="F418" s="155">
        <v>1590</v>
      </c>
      <c r="G418" s="111">
        <f t="shared" si="22"/>
        <v>0</v>
      </c>
      <c r="H418" s="114" t="s">
        <v>48</v>
      </c>
    </row>
    <row r="419" spans="1:8" outlineLevel="1">
      <c r="A419" s="19" t="s">
        <v>561</v>
      </c>
      <c r="B419" s="10"/>
      <c r="C419" s="10"/>
      <c r="D419" s="10"/>
      <c r="E419" s="156"/>
      <c r="F419" s="156"/>
      <c r="G419" s="10"/>
      <c r="H419" s="10"/>
    </row>
    <row r="420" spans="1:8" outlineLevel="1">
      <c r="A420" s="8">
        <v>4043161</v>
      </c>
      <c r="B420" s="128" t="s">
        <v>562</v>
      </c>
      <c r="C420" s="14"/>
      <c r="D420" s="120"/>
      <c r="E420" s="155">
        <f t="shared" si="20"/>
        <v>1590</v>
      </c>
      <c r="F420" s="155">
        <v>1908</v>
      </c>
      <c r="G420" s="109">
        <f t="shared" ref="G420:G452" si="23">C420*F420</f>
        <v>0</v>
      </c>
      <c r="H420" s="145" t="s">
        <v>48</v>
      </c>
    </row>
    <row r="421" spans="1:8" outlineLevel="1">
      <c r="A421" s="8">
        <v>4043162</v>
      </c>
      <c r="B421" s="128" t="s">
        <v>563</v>
      </c>
      <c r="C421" s="14"/>
      <c r="D421" s="120"/>
      <c r="E421" s="155">
        <f t="shared" si="20"/>
        <v>1590</v>
      </c>
      <c r="F421" s="155">
        <v>1908</v>
      </c>
      <c r="G421" s="109">
        <f t="shared" si="23"/>
        <v>0</v>
      </c>
      <c r="H421" s="145" t="s">
        <v>48</v>
      </c>
    </row>
    <row r="422" spans="1:8" outlineLevel="1">
      <c r="A422" s="8">
        <v>4043163</v>
      </c>
      <c r="B422" s="128" t="s">
        <v>564</v>
      </c>
      <c r="C422" s="14"/>
      <c r="D422" s="120"/>
      <c r="E422" s="155">
        <f t="shared" si="20"/>
        <v>1590</v>
      </c>
      <c r="F422" s="155">
        <v>1908</v>
      </c>
      <c r="G422" s="109">
        <f t="shared" si="23"/>
        <v>0</v>
      </c>
      <c r="H422" s="145">
        <v>15</v>
      </c>
    </row>
    <row r="423" spans="1:8" outlineLevel="1">
      <c r="A423" s="8">
        <v>4043190</v>
      </c>
      <c r="B423" s="128" t="s">
        <v>565</v>
      </c>
      <c r="C423" s="14"/>
      <c r="D423" s="120"/>
      <c r="E423" s="155">
        <f t="shared" si="20"/>
        <v>1590</v>
      </c>
      <c r="F423" s="155">
        <v>1908</v>
      </c>
      <c r="G423" s="109">
        <f t="shared" si="23"/>
        <v>0</v>
      </c>
      <c r="H423" s="145" t="s">
        <v>48</v>
      </c>
    </row>
    <row r="424" spans="1:8" outlineLevel="1">
      <c r="A424" s="8">
        <v>4043191</v>
      </c>
      <c r="B424" s="128" t="s">
        <v>566</v>
      </c>
      <c r="C424" s="14"/>
      <c r="D424" s="120"/>
      <c r="E424" s="155">
        <f t="shared" si="20"/>
        <v>1590</v>
      </c>
      <c r="F424" s="155">
        <v>1908</v>
      </c>
      <c r="G424" s="109">
        <f t="shared" si="23"/>
        <v>0</v>
      </c>
      <c r="H424" s="145" t="s">
        <v>48</v>
      </c>
    </row>
    <row r="425" spans="1:8" outlineLevel="1">
      <c r="A425" s="8">
        <v>4043192</v>
      </c>
      <c r="B425" s="128" t="s">
        <v>567</v>
      </c>
      <c r="C425" s="14"/>
      <c r="D425" s="120"/>
      <c r="E425" s="155">
        <f t="shared" si="20"/>
        <v>1590</v>
      </c>
      <c r="F425" s="155">
        <v>1908</v>
      </c>
      <c r="G425" s="109">
        <f t="shared" si="23"/>
        <v>0</v>
      </c>
      <c r="H425" s="145">
        <v>15</v>
      </c>
    </row>
    <row r="426" spans="1:8" outlineLevel="1">
      <c r="A426" s="8">
        <v>4043193</v>
      </c>
      <c r="B426" s="128" t="s">
        <v>568</v>
      </c>
      <c r="C426" s="14"/>
      <c r="D426" s="120"/>
      <c r="E426" s="155">
        <f t="shared" si="20"/>
        <v>1590</v>
      </c>
      <c r="F426" s="155">
        <v>1908</v>
      </c>
      <c r="G426" s="109">
        <f t="shared" si="23"/>
        <v>0</v>
      </c>
      <c r="H426" s="145" t="s">
        <v>48</v>
      </c>
    </row>
    <row r="427" spans="1:8" outlineLevel="1">
      <c r="A427" s="8">
        <v>4043194</v>
      </c>
      <c r="B427" s="128" t="s">
        <v>569</v>
      </c>
      <c r="C427" s="14"/>
      <c r="D427" s="120"/>
      <c r="E427" s="155">
        <f t="shared" si="20"/>
        <v>1590</v>
      </c>
      <c r="F427" s="155">
        <v>1908</v>
      </c>
      <c r="G427" s="109">
        <f t="shared" si="23"/>
        <v>0</v>
      </c>
      <c r="H427" s="145">
        <v>15</v>
      </c>
    </row>
    <row r="428" spans="1:8" outlineLevel="1">
      <c r="A428" s="8">
        <v>4043196</v>
      </c>
      <c r="B428" s="128" t="s">
        <v>570</v>
      </c>
      <c r="C428" s="14"/>
      <c r="D428" s="120"/>
      <c r="E428" s="155">
        <f t="shared" si="20"/>
        <v>1590</v>
      </c>
      <c r="F428" s="155">
        <v>1908</v>
      </c>
      <c r="G428" s="109">
        <f t="shared" si="23"/>
        <v>0</v>
      </c>
      <c r="H428" s="145">
        <v>15</v>
      </c>
    </row>
    <row r="429" spans="1:8" outlineLevel="1">
      <c r="A429" s="8">
        <v>4043197</v>
      </c>
      <c r="B429" s="128" t="s">
        <v>571</v>
      </c>
      <c r="C429" s="14"/>
      <c r="D429" s="120"/>
      <c r="E429" s="155">
        <f t="shared" si="20"/>
        <v>1590</v>
      </c>
      <c r="F429" s="155">
        <v>1908</v>
      </c>
      <c r="G429" s="109">
        <f t="shared" si="23"/>
        <v>0</v>
      </c>
      <c r="H429" s="145" t="s">
        <v>48</v>
      </c>
    </row>
    <row r="430" spans="1:8" outlineLevel="1">
      <c r="A430" s="8">
        <v>4043200</v>
      </c>
      <c r="B430" s="128" t="s">
        <v>572</v>
      </c>
      <c r="C430" s="14"/>
      <c r="D430" s="120"/>
      <c r="E430" s="155">
        <f t="shared" si="20"/>
        <v>1590</v>
      </c>
      <c r="F430" s="155">
        <v>1908</v>
      </c>
      <c r="G430" s="109">
        <f t="shared" si="23"/>
        <v>0</v>
      </c>
      <c r="H430" s="145">
        <v>15</v>
      </c>
    </row>
    <row r="431" spans="1:8" outlineLevel="1">
      <c r="A431" s="8">
        <v>4043201</v>
      </c>
      <c r="B431" s="128" t="s">
        <v>573</v>
      </c>
      <c r="C431" s="14"/>
      <c r="D431" s="120"/>
      <c r="E431" s="155">
        <f t="shared" si="20"/>
        <v>1590</v>
      </c>
      <c r="F431" s="155">
        <v>1908</v>
      </c>
      <c r="G431" s="109">
        <f t="shared" si="23"/>
        <v>0</v>
      </c>
      <c r="H431" s="145">
        <v>15</v>
      </c>
    </row>
    <row r="432" spans="1:8" outlineLevel="1">
      <c r="A432" s="8">
        <v>4043202</v>
      </c>
      <c r="B432" s="128" t="s">
        <v>574</v>
      </c>
      <c r="C432" s="14"/>
      <c r="D432" s="120"/>
      <c r="E432" s="155">
        <f t="shared" si="20"/>
        <v>1590</v>
      </c>
      <c r="F432" s="155">
        <v>1908</v>
      </c>
      <c r="G432" s="109">
        <f t="shared" si="23"/>
        <v>0</v>
      </c>
      <c r="H432" s="145">
        <v>15</v>
      </c>
    </row>
    <row r="433" spans="1:8" outlineLevel="1">
      <c r="A433" s="8">
        <v>4043203</v>
      </c>
      <c r="B433" s="128" t="s">
        <v>575</v>
      </c>
      <c r="C433" s="14"/>
      <c r="D433" s="120"/>
      <c r="E433" s="155">
        <f t="shared" si="20"/>
        <v>1590</v>
      </c>
      <c r="F433" s="155">
        <v>1908</v>
      </c>
      <c r="G433" s="109">
        <f t="shared" si="23"/>
        <v>0</v>
      </c>
      <c r="H433" s="145">
        <v>15</v>
      </c>
    </row>
    <row r="434" spans="1:8" outlineLevel="1">
      <c r="A434" s="8">
        <v>4043204</v>
      </c>
      <c r="B434" s="128" t="s">
        <v>576</v>
      </c>
      <c r="C434" s="14"/>
      <c r="D434" s="120"/>
      <c r="E434" s="155">
        <f t="shared" si="20"/>
        <v>1590</v>
      </c>
      <c r="F434" s="155">
        <v>1908</v>
      </c>
      <c r="G434" s="109">
        <f t="shared" si="23"/>
        <v>0</v>
      </c>
      <c r="H434" s="145">
        <v>15</v>
      </c>
    </row>
    <row r="435" spans="1:8" outlineLevel="1">
      <c r="A435" s="8">
        <v>4043205</v>
      </c>
      <c r="B435" s="128" t="s">
        <v>577</v>
      </c>
      <c r="C435" s="14"/>
      <c r="D435" s="120"/>
      <c r="E435" s="155">
        <f t="shared" si="20"/>
        <v>1590</v>
      </c>
      <c r="F435" s="155">
        <v>1908</v>
      </c>
      <c r="G435" s="109">
        <f t="shared" si="23"/>
        <v>0</v>
      </c>
      <c r="H435" s="145">
        <v>15</v>
      </c>
    </row>
    <row r="436" spans="1:8" outlineLevel="1">
      <c r="A436" s="8">
        <v>4071324</v>
      </c>
      <c r="B436" s="128" t="s">
        <v>578</v>
      </c>
      <c r="C436" s="14"/>
      <c r="D436" s="120"/>
      <c r="E436" s="155">
        <f t="shared" si="20"/>
        <v>1590</v>
      </c>
      <c r="F436" s="155">
        <v>1908</v>
      </c>
      <c r="G436" s="109">
        <f t="shared" si="23"/>
        <v>0</v>
      </c>
      <c r="H436" s="145" t="s">
        <v>48</v>
      </c>
    </row>
    <row r="437" spans="1:8" outlineLevel="1">
      <c r="A437" s="8">
        <v>4043207</v>
      </c>
      <c r="B437" s="128" t="s">
        <v>579</v>
      </c>
      <c r="C437" s="14"/>
      <c r="D437" s="120"/>
      <c r="E437" s="155">
        <f t="shared" si="20"/>
        <v>1590</v>
      </c>
      <c r="F437" s="155">
        <v>1908</v>
      </c>
      <c r="G437" s="109">
        <f t="shared" si="23"/>
        <v>0</v>
      </c>
      <c r="H437" s="145" t="s">
        <v>48</v>
      </c>
    </row>
    <row r="438" spans="1:8" outlineLevel="1">
      <c r="A438" s="8">
        <v>4043208</v>
      </c>
      <c r="B438" s="128" t="s">
        <v>580</v>
      </c>
      <c r="C438" s="14"/>
      <c r="D438" s="120"/>
      <c r="E438" s="155">
        <f t="shared" si="20"/>
        <v>1590</v>
      </c>
      <c r="F438" s="155">
        <v>1908</v>
      </c>
      <c r="G438" s="109">
        <f t="shared" si="23"/>
        <v>0</v>
      </c>
      <c r="H438" s="145">
        <v>15</v>
      </c>
    </row>
    <row r="439" spans="1:8" outlineLevel="1">
      <c r="A439" s="8">
        <v>4043209</v>
      </c>
      <c r="B439" s="128" t="s">
        <v>581</v>
      </c>
      <c r="C439" s="14"/>
      <c r="D439" s="120"/>
      <c r="E439" s="155">
        <f t="shared" si="20"/>
        <v>1590</v>
      </c>
      <c r="F439" s="155">
        <v>1908</v>
      </c>
      <c r="G439" s="109">
        <f t="shared" si="23"/>
        <v>0</v>
      </c>
      <c r="H439" s="145" t="s">
        <v>48</v>
      </c>
    </row>
    <row r="440" spans="1:8" outlineLevel="1">
      <c r="A440" s="8">
        <v>4043211</v>
      </c>
      <c r="B440" s="128" t="s">
        <v>582</v>
      </c>
      <c r="C440" s="14"/>
      <c r="D440" s="120"/>
      <c r="E440" s="155">
        <f t="shared" si="20"/>
        <v>1590</v>
      </c>
      <c r="F440" s="155">
        <v>1908</v>
      </c>
      <c r="G440" s="109">
        <f t="shared" si="23"/>
        <v>0</v>
      </c>
      <c r="H440" s="145">
        <v>15</v>
      </c>
    </row>
    <row r="441" spans="1:8" outlineLevel="1">
      <c r="A441" s="8">
        <v>4043212</v>
      </c>
      <c r="B441" s="128" t="s">
        <v>583</v>
      </c>
      <c r="C441" s="14"/>
      <c r="D441" s="120"/>
      <c r="E441" s="155">
        <f t="shared" si="20"/>
        <v>1590</v>
      </c>
      <c r="F441" s="155">
        <v>1908</v>
      </c>
      <c r="G441" s="109">
        <f t="shared" si="23"/>
        <v>0</v>
      </c>
      <c r="H441" s="145">
        <v>15</v>
      </c>
    </row>
    <row r="442" spans="1:8" outlineLevel="1">
      <c r="A442" s="8">
        <v>4043213</v>
      </c>
      <c r="B442" s="22" t="s">
        <v>584</v>
      </c>
      <c r="C442" s="14"/>
      <c r="D442" s="120"/>
      <c r="E442" s="155">
        <f t="shared" si="20"/>
        <v>1590</v>
      </c>
      <c r="F442" s="155">
        <v>1908</v>
      </c>
      <c r="G442" s="109">
        <f t="shared" si="23"/>
        <v>0</v>
      </c>
      <c r="H442" s="145">
        <v>15</v>
      </c>
    </row>
    <row r="443" spans="1:8" outlineLevel="1">
      <c r="A443" s="8">
        <v>4043214</v>
      </c>
      <c r="B443" s="22" t="s">
        <v>585</v>
      </c>
      <c r="C443" s="14"/>
      <c r="D443" s="120"/>
      <c r="E443" s="155">
        <f t="shared" si="20"/>
        <v>1590</v>
      </c>
      <c r="F443" s="155">
        <v>1908</v>
      </c>
      <c r="G443" s="109">
        <f t="shared" si="23"/>
        <v>0</v>
      </c>
      <c r="H443" s="145">
        <v>15</v>
      </c>
    </row>
    <row r="444" spans="1:8" outlineLevel="1">
      <c r="A444" s="8">
        <v>4043215</v>
      </c>
      <c r="B444" s="22" t="s">
        <v>586</v>
      </c>
      <c r="C444" s="14"/>
      <c r="D444" s="120"/>
      <c r="E444" s="155">
        <f t="shared" ref="E444:E507" si="24">F444/120*100</f>
        <v>1590</v>
      </c>
      <c r="F444" s="155">
        <v>1908</v>
      </c>
      <c r="G444" s="109">
        <f t="shared" si="23"/>
        <v>0</v>
      </c>
      <c r="H444" s="145">
        <v>15</v>
      </c>
    </row>
    <row r="445" spans="1:8" outlineLevel="1">
      <c r="A445" s="8">
        <v>4043216</v>
      </c>
      <c r="B445" s="22" t="s">
        <v>587</v>
      </c>
      <c r="C445" s="14"/>
      <c r="D445" s="120"/>
      <c r="E445" s="155">
        <f t="shared" si="24"/>
        <v>1590</v>
      </c>
      <c r="F445" s="155">
        <v>1908</v>
      </c>
      <c r="G445" s="109">
        <f t="shared" si="23"/>
        <v>0</v>
      </c>
      <c r="H445" s="145" t="s">
        <v>48</v>
      </c>
    </row>
    <row r="446" spans="1:8" outlineLevel="1">
      <c r="A446" s="8">
        <v>4051379</v>
      </c>
      <c r="B446" s="22" t="s">
        <v>588</v>
      </c>
      <c r="C446" s="14"/>
      <c r="D446" s="120"/>
      <c r="E446" s="155">
        <f t="shared" si="24"/>
        <v>1590</v>
      </c>
      <c r="F446" s="155">
        <v>1908</v>
      </c>
      <c r="G446" s="109">
        <f t="shared" si="23"/>
        <v>0</v>
      </c>
      <c r="H446" s="145">
        <v>15</v>
      </c>
    </row>
    <row r="447" spans="1:8" outlineLevel="1">
      <c r="A447" s="8">
        <v>4051380</v>
      </c>
      <c r="B447" s="22" t="s">
        <v>589</v>
      </c>
      <c r="C447" s="14"/>
      <c r="D447" s="120"/>
      <c r="E447" s="155">
        <f t="shared" si="24"/>
        <v>1590</v>
      </c>
      <c r="F447" s="155">
        <v>1908</v>
      </c>
      <c r="G447" s="109">
        <f t="shared" si="23"/>
        <v>0</v>
      </c>
      <c r="H447" s="145">
        <v>15</v>
      </c>
    </row>
    <row r="448" spans="1:8" outlineLevel="1">
      <c r="A448" s="8">
        <v>4051381</v>
      </c>
      <c r="B448" s="22" t="s">
        <v>590</v>
      </c>
      <c r="C448" s="14"/>
      <c r="D448" s="120"/>
      <c r="E448" s="155">
        <f t="shared" si="24"/>
        <v>1590</v>
      </c>
      <c r="F448" s="155">
        <v>1908</v>
      </c>
      <c r="G448" s="109">
        <f t="shared" si="23"/>
        <v>0</v>
      </c>
      <c r="H448" s="145">
        <v>15</v>
      </c>
    </row>
    <row r="449" spans="1:8" outlineLevel="1">
      <c r="A449" s="8">
        <v>4051382</v>
      </c>
      <c r="B449" s="22" t="s">
        <v>591</v>
      </c>
      <c r="C449" s="14"/>
      <c r="D449" s="120"/>
      <c r="E449" s="155">
        <f t="shared" si="24"/>
        <v>1590</v>
      </c>
      <c r="F449" s="155">
        <v>1908</v>
      </c>
      <c r="G449" s="109">
        <f t="shared" si="23"/>
        <v>0</v>
      </c>
      <c r="H449" s="145">
        <v>15</v>
      </c>
    </row>
    <row r="450" spans="1:8" outlineLevel="1">
      <c r="A450" s="8">
        <v>4051383</v>
      </c>
      <c r="B450" s="22" t="s">
        <v>592</v>
      </c>
      <c r="C450" s="14"/>
      <c r="D450" s="120"/>
      <c r="E450" s="155">
        <f t="shared" si="24"/>
        <v>1590</v>
      </c>
      <c r="F450" s="155">
        <v>1908</v>
      </c>
      <c r="G450" s="109">
        <f t="shared" si="23"/>
        <v>0</v>
      </c>
      <c r="H450" s="145">
        <v>15</v>
      </c>
    </row>
    <row r="451" spans="1:8" outlineLevel="1">
      <c r="A451" s="8">
        <v>4051384</v>
      </c>
      <c r="B451" s="22" t="s">
        <v>593</v>
      </c>
      <c r="C451" s="14"/>
      <c r="D451" s="120"/>
      <c r="E451" s="155">
        <f t="shared" si="24"/>
        <v>1590</v>
      </c>
      <c r="F451" s="155">
        <v>1908</v>
      </c>
      <c r="G451" s="109">
        <f t="shared" si="23"/>
        <v>0</v>
      </c>
      <c r="H451" s="145">
        <v>15</v>
      </c>
    </row>
    <row r="452" spans="1:8" outlineLevel="1">
      <c r="A452" s="8">
        <v>4051385</v>
      </c>
      <c r="B452" s="22" t="s">
        <v>594</v>
      </c>
      <c r="C452" s="14"/>
      <c r="D452" s="120"/>
      <c r="E452" s="155">
        <f t="shared" si="24"/>
        <v>1590</v>
      </c>
      <c r="F452" s="155">
        <v>1908</v>
      </c>
      <c r="G452" s="109">
        <f t="shared" si="23"/>
        <v>0</v>
      </c>
      <c r="H452" s="145">
        <v>15</v>
      </c>
    </row>
    <row r="453" spans="1:8" outlineLevel="1">
      <c r="A453" s="19" t="s">
        <v>146</v>
      </c>
      <c r="B453" s="10"/>
      <c r="C453" s="11" t="s">
        <v>46</v>
      </c>
      <c r="D453" s="10"/>
      <c r="E453" s="156"/>
      <c r="F453" s="156"/>
      <c r="G453" s="10"/>
      <c r="H453" s="10"/>
    </row>
    <row r="454" spans="1:8" outlineLevel="1">
      <c r="A454" s="8">
        <v>4006485</v>
      </c>
      <c r="B454" s="3" t="s">
        <v>142</v>
      </c>
      <c r="C454" s="7"/>
      <c r="D454" s="145"/>
      <c r="E454" s="155">
        <f t="shared" si="24"/>
        <v>574.16666666666663</v>
      </c>
      <c r="F454" s="155">
        <v>689</v>
      </c>
      <c r="G454" s="111">
        <f>C454*F454</f>
        <v>0</v>
      </c>
      <c r="H454" s="114" t="s">
        <v>48</v>
      </c>
    </row>
    <row r="455" spans="1:8" outlineLevel="1">
      <c r="A455" s="8">
        <v>4006488</v>
      </c>
      <c r="B455" s="3" t="s">
        <v>143</v>
      </c>
      <c r="C455" s="7"/>
      <c r="D455" s="145"/>
      <c r="E455" s="155">
        <f t="shared" si="24"/>
        <v>894.16666666666663</v>
      </c>
      <c r="F455" s="155">
        <v>1073</v>
      </c>
      <c r="G455" s="111">
        <f>C455*F455</f>
        <v>0</v>
      </c>
      <c r="H455" s="114" t="s">
        <v>48</v>
      </c>
    </row>
    <row r="456" spans="1:8" outlineLevel="1">
      <c r="A456" s="8">
        <v>4035155</v>
      </c>
      <c r="B456" s="3" t="s">
        <v>360</v>
      </c>
      <c r="C456" s="7"/>
      <c r="D456" s="145"/>
      <c r="E456" s="155">
        <f t="shared" si="24"/>
        <v>1160</v>
      </c>
      <c r="F456" s="155">
        <v>1392</v>
      </c>
      <c r="G456" s="109">
        <f>C456*F456</f>
        <v>0</v>
      </c>
      <c r="H456" s="114" t="s">
        <v>48</v>
      </c>
    </row>
    <row r="457" spans="1:8" outlineLevel="1">
      <c r="A457" s="6">
        <v>4055743</v>
      </c>
      <c r="B457" s="12" t="s">
        <v>433</v>
      </c>
      <c r="C457" s="7"/>
      <c r="D457" s="145"/>
      <c r="E457" s="155">
        <f t="shared" si="24"/>
        <v>1034.1666666666667</v>
      </c>
      <c r="F457" s="155">
        <v>1241</v>
      </c>
      <c r="G457" s="109">
        <f>C457*F457</f>
        <v>0</v>
      </c>
      <c r="H457" s="114" t="s">
        <v>48</v>
      </c>
    </row>
    <row r="458" spans="1:8" outlineLevel="1">
      <c r="A458" s="3"/>
      <c r="B458" s="16" t="s">
        <v>148</v>
      </c>
      <c r="C458" s="17"/>
      <c r="D458" s="119"/>
      <c r="E458" s="157"/>
      <c r="F458" s="155"/>
      <c r="G458" s="109"/>
      <c r="H458" s="114"/>
    </row>
    <row r="459" spans="1:8" outlineLevel="1">
      <c r="A459" s="8">
        <v>4031229</v>
      </c>
      <c r="B459" s="3" t="s">
        <v>149</v>
      </c>
      <c r="C459" s="7"/>
      <c r="D459" s="119"/>
      <c r="E459" s="155">
        <f t="shared" si="24"/>
        <v>1431.6666666666667</v>
      </c>
      <c r="F459" s="155">
        <v>1718</v>
      </c>
      <c r="G459" s="109">
        <f t="shared" ref="G459:G488" si="25">C459*F459</f>
        <v>0</v>
      </c>
      <c r="H459" s="114" t="s">
        <v>48</v>
      </c>
    </row>
    <row r="460" spans="1:8" outlineLevel="1">
      <c r="A460" s="8">
        <v>4031230</v>
      </c>
      <c r="B460" s="3" t="s">
        <v>150</v>
      </c>
      <c r="C460" s="7"/>
      <c r="D460" s="119"/>
      <c r="E460" s="155">
        <f t="shared" si="24"/>
        <v>1431.6666666666667</v>
      </c>
      <c r="F460" s="155">
        <v>1718</v>
      </c>
      <c r="G460" s="109">
        <f t="shared" si="25"/>
        <v>0</v>
      </c>
      <c r="H460" s="114" t="s">
        <v>48</v>
      </c>
    </row>
    <row r="461" spans="1:8" outlineLevel="1">
      <c r="A461" s="8">
        <v>4031231</v>
      </c>
      <c r="B461" s="3" t="s">
        <v>151</v>
      </c>
      <c r="C461" s="7"/>
      <c r="D461" s="119"/>
      <c r="E461" s="155">
        <f t="shared" si="24"/>
        <v>1431.6666666666667</v>
      </c>
      <c r="F461" s="155">
        <v>1718</v>
      </c>
      <c r="G461" s="109">
        <f t="shared" si="25"/>
        <v>0</v>
      </c>
      <c r="H461" s="114" t="s">
        <v>48</v>
      </c>
    </row>
    <row r="462" spans="1:8" outlineLevel="1">
      <c r="A462" s="8">
        <v>4031232</v>
      </c>
      <c r="B462" s="3" t="s">
        <v>152</v>
      </c>
      <c r="C462" s="7"/>
      <c r="D462" s="119"/>
      <c r="E462" s="155">
        <f t="shared" si="24"/>
        <v>1431.6666666666667</v>
      </c>
      <c r="F462" s="155">
        <v>1718</v>
      </c>
      <c r="G462" s="109">
        <f t="shared" si="25"/>
        <v>0</v>
      </c>
      <c r="H462" s="114" t="s">
        <v>48</v>
      </c>
    </row>
    <row r="463" spans="1:8" outlineLevel="1">
      <c r="A463" s="8">
        <v>4031233</v>
      </c>
      <c r="B463" s="3" t="s">
        <v>153</v>
      </c>
      <c r="C463" s="7"/>
      <c r="D463" s="119"/>
      <c r="E463" s="155">
        <f t="shared" si="24"/>
        <v>1431.6666666666667</v>
      </c>
      <c r="F463" s="155">
        <v>1718</v>
      </c>
      <c r="G463" s="109">
        <f t="shared" si="25"/>
        <v>0</v>
      </c>
      <c r="H463" s="114" t="s">
        <v>48</v>
      </c>
    </row>
    <row r="464" spans="1:8" outlineLevel="1">
      <c r="A464" s="8">
        <v>4031234</v>
      </c>
      <c r="B464" s="3" t="s">
        <v>154</v>
      </c>
      <c r="C464" s="7"/>
      <c r="D464" s="119"/>
      <c r="E464" s="155">
        <f t="shared" si="24"/>
        <v>1431.6666666666667</v>
      </c>
      <c r="F464" s="155">
        <v>1718</v>
      </c>
      <c r="G464" s="109">
        <f t="shared" si="25"/>
        <v>0</v>
      </c>
      <c r="H464" s="114">
        <v>15</v>
      </c>
    </row>
    <row r="465" spans="1:8" outlineLevel="1">
      <c r="A465" s="8">
        <v>4031235</v>
      </c>
      <c r="B465" s="3" t="s">
        <v>155</v>
      </c>
      <c r="C465" s="7"/>
      <c r="D465" s="119"/>
      <c r="E465" s="155">
        <f t="shared" si="24"/>
        <v>1431.6666666666667</v>
      </c>
      <c r="F465" s="155">
        <v>1718</v>
      </c>
      <c r="G465" s="109">
        <f t="shared" si="25"/>
        <v>0</v>
      </c>
      <c r="H465" s="114" t="s">
        <v>48</v>
      </c>
    </row>
    <row r="466" spans="1:8" outlineLevel="1">
      <c r="A466" s="8">
        <v>4031236</v>
      </c>
      <c r="B466" s="3" t="s">
        <v>156</v>
      </c>
      <c r="C466" s="7"/>
      <c r="D466" s="119"/>
      <c r="E466" s="155">
        <f t="shared" si="24"/>
        <v>1431.6666666666667</v>
      </c>
      <c r="F466" s="155">
        <v>1718</v>
      </c>
      <c r="G466" s="109">
        <f t="shared" si="25"/>
        <v>0</v>
      </c>
      <c r="H466" s="114" t="s">
        <v>48</v>
      </c>
    </row>
    <row r="467" spans="1:8" outlineLevel="1">
      <c r="A467" s="8">
        <v>4031238</v>
      </c>
      <c r="B467" s="3" t="s">
        <v>157</v>
      </c>
      <c r="C467" s="7"/>
      <c r="D467" s="119"/>
      <c r="E467" s="155">
        <f t="shared" si="24"/>
        <v>1431.6666666666667</v>
      </c>
      <c r="F467" s="155">
        <v>1718</v>
      </c>
      <c r="G467" s="109">
        <f t="shared" si="25"/>
        <v>0</v>
      </c>
      <c r="H467" s="114" t="s">
        <v>48</v>
      </c>
    </row>
    <row r="468" spans="1:8" outlineLevel="1">
      <c r="A468" s="8">
        <v>4031239</v>
      </c>
      <c r="B468" s="3" t="s">
        <v>158</v>
      </c>
      <c r="C468" s="7"/>
      <c r="D468" s="119"/>
      <c r="E468" s="155">
        <f t="shared" si="24"/>
        <v>1431.6666666666667</v>
      </c>
      <c r="F468" s="155">
        <v>1718</v>
      </c>
      <c r="G468" s="109">
        <f t="shared" si="25"/>
        <v>0</v>
      </c>
      <c r="H468" s="114" t="s">
        <v>48</v>
      </c>
    </row>
    <row r="469" spans="1:8" outlineLevel="1">
      <c r="A469" s="8">
        <v>4031242</v>
      </c>
      <c r="B469" s="3" t="s">
        <v>159</v>
      </c>
      <c r="C469" s="7"/>
      <c r="D469" s="119"/>
      <c r="E469" s="155">
        <f t="shared" si="24"/>
        <v>1431.6666666666667</v>
      </c>
      <c r="F469" s="155">
        <v>1718</v>
      </c>
      <c r="G469" s="109">
        <f t="shared" si="25"/>
        <v>0</v>
      </c>
      <c r="H469" s="114" t="s">
        <v>48</v>
      </c>
    </row>
    <row r="470" spans="1:8" outlineLevel="1">
      <c r="A470" s="8">
        <v>4031243</v>
      </c>
      <c r="B470" s="3" t="s">
        <v>160</v>
      </c>
      <c r="C470" s="7"/>
      <c r="D470" s="119"/>
      <c r="E470" s="155">
        <f t="shared" si="24"/>
        <v>1431.6666666666667</v>
      </c>
      <c r="F470" s="155">
        <v>1718</v>
      </c>
      <c r="G470" s="109">
        <f t="shared" si="25"/>
        <v>0</v>
      </c>
      <c r="H470" s="114" t="s">
        <v>48</v>
      </c>
    </row>
    <row r="471" spans="1:8" outlineLevel="1">
      <c r="A471" s="8">
        <v>4031246</v>
      </c>
      <c r="B471" s="3" t="s">
        <v>435</v>
      </c>
      <c r="C471" s="7"/>
      <c r="D471" s="119"/>
      <c r="E471" s="155">
        <f t="shared" si="24"/>
        <v>1431.6666666666667</v>
      </c>
      <c r="F471" s="155">
        <v>1718</v>
      </c>
      <c r="G471" s="109">
        <f t="shared" si="25"/>
        <v>0</v>
      </c>
      <c r="H471" s="114" t="s">
        <v>48</v>
      </c>
    </row>
    <row r="472" spans="1:8" outlineLevel="1">
      <c r="A472" s="6">
        <v>4064794</v>
      </c>
      <c r="B472" s="12" t="s">
        <v>516</v>
      </c>
      <c r="C472" s="7"/>
      <c r="D472" s="119"/>
      <c r="E472" s="155">
        <f t="shared" si="24"/>
        <v>1431.6666666666667</v>
      </c>
      <c r="F472" s="155">
        <v>1718</v>
      </c>
      <c r="G472" s="109">
        <f t="shared" si="25"/>
        <v>0</v>
      </c>
      <c r="H472" s="114" t="s">
        <v>48</v>
      </c>
    </row>
    <row r="473" spans="1:8" outlineLevel="1">
      <c r="A473" s="8">
        <v>4031249</v>
      </c>
      <c r="B473" s="3" t="s">
        <v>161</v>
      </c>
      <c r="C473" s="7"/>
      <c r="D473" s="119"/>
      <c r="E473" s="155">
        <f t="shared" si="24"/>
        <v>1431.6666666666667</v>
      </c>
      <c r="F473" s="155">
        <v>1718</v>
      </c>
      <c r="G473" s="109">
        <f t="shared" si="25"/>
        <v>0</v>
      </c>
      <c r="H473" s="114" t="s">
        <v>48</v>
      </c>
    </row>
    <row r="474" spans="1:8" outlineLevel="1">
      <c r="A474" s="8">
        <v>4031250</v>
      </c>
      <c r="B474" s="3" t="s">
        <v>162</v>
      </c>
      <c r="C474" s="7"/>
      <c r="D474" s="118"/>
      <c r="E474" s="155">
        <f t="shared" si="24"/>
        <v>1431.6666666666667</v>
      </c>
      <c r="F474" s="155">
        <v>1718</v>
      </c>
      <c r="G474" s="111">
        <f t="shared" si="25"/>
        <v>0</v>
      </c>
      <c r="H474" s="114">
        <v>15</v>
      </c>
    </row>
    <row r="475" spans="1:8" outlineLevel="1">
      <c r="A475" s="8">
        <v>4031251</v>
      </c>
      <c r="B475" s="3" t="s">
        <v>163</v>
      </c>
      <c r="C475" s="7"/>
      <c r="D475" s="118"/>
      <c r="E475" s="155">
        <f t="shared" si="24"/>
        <v>1431.6666666666667</v>
      </c>
      <c r="F475" s="155">
        <v>1718</v>
      </c>
      <c r="G475" s="111">
        <f t="shared" si="25"/>
        <v>0</v>
      </c>
      <c r="H475" s="114" t="s">
        <v>48</v>
      </c>
    </row>
    <row r="476" spans="1:8" outlineLevel="1">
      <c r="A476" s="8">
        <v>4031253</v>
      </c>
      <c r="B476" s="3" t="s">
        <v>164</v>
      </c>
      <c r="C476" s="7"/>
      <c r="D476" s="118"/>
      <c r="E476" s="155">
        <f t="shared" si="24"/>
        <v>1431.6666666666667</v>
      </c>
      <c r="F476" s="155">
        <v>1718</v>
      </c>
      <c r="G476" s="111">
        <f t="shared" si="25"/>
        <v>0</v>
      </c>
      <c r="H476" s="114">
        <v>15</v>
      </c>
    </row>
    <row r="477" spans="1:8" outlineLevel="1">
      <c r="A477" s="8">
        <v>4032541</v>
      </c>
      <c r="B477" s="3" t="s">
        <v>165</v>
      </c>
      <c r="C477" s="7"/>
      <c r="D477" s="118"/>
      <c r="E477" s="155">
        <f t="shared" si="24"/>
        <v>1431.6666666666667</v>
      </c>
      <c r="F477" s="155">
        <v>1718</v>
      </c>
      <c r="G477" s="111">
        <f t="shared" si="25"/>
        <v>0</v>
      </c>
      <c r="H477" s="114" t="s">
        <v>48</v>
      </c>
    </row>
    <row r="478" spans="1:8" outlineLevel="1">
      <c r="A478" s="8">
        <v>4032542</v>
      </c>
      <c r="B478" s="3" t="s">
        <v>166</v>
      </c>
      <c r="C478" s="7"/>
      <c r="D478" s="118"/>
      <c r="E478" s="155">
        <f t="shared" si="24"/>
        <v>1431.6666666666667</v>
      </c>
      <c r="F478" s="155">
        <v>1718</v>
      </c>
      <c r="G478" s="111">
        <f t="shared" si="25"/>
        <v>0</v>
      </c>
      <c r="H478" s="114">
        <v>15</v>
      </c>
    </row>
    <row r="479" spans="1:8" outlineLevel="1">
      <c r="A479" s="8">
        <v>4032543</v>
      </c>
      <c r="B479" s="3" t="s">
        <v>167</v>
      </c>
      <c r="C479" s="7"/>
      <c r="D479" s="118"/>
      <c r="E479" s="155">
        <f t="shared" si="24"/>
        <v>1431.6666666666667</v>
      </c>
      <c r="F479" s="155">
        <v>1718</v>
      </c>
      <c r="G479" s="111">
        <f t="shared" si="25"/>
        <v>0</v>
      </c>
      <c r="H479" s="114">
        <v>15</v>
      </c>
    </row>
    <row r="480" spans="1:8" outlineLevel="1">
      <c r="A480" s="8">
        <v>4032544</v>
      </c>
      <c r="B480" s="3" t="s">
        <v>168</v>
      </c>
      <c r="C480" s="7"/>
      <c r="D480" s="118"/>
      <c r="E480" s="155">
        <f t="shared" si="24"/>
        <v>1431.6666666666667</v>
      </c>
      <c r="F480" s="155">
        <v>1718</v>
      </c>
      <c r="G480" s="111">
        <f t="shared" si="25"/>
        <v>0</v>
      </c>
      <c r="H480" s="114" t="s">
        <v>48</v>
      </c>
    </row>
    <row r="481" spans="1:8" outlineLevel="1">
      <c r="A481" s="8">
        <v>4032545</v>
      </c>
      <c r="B481" s="3" t="s">
        <v>169</v>
      </c>
      <c r="C481" s="7"/>
      <c r="D481" s="118"/>
      <c r="E481" s="155">
        <f t="shared" si="24"/>
        <v>1431.6666666666667</v>
      </c>
      <c r="F481" s="155">
        <v>1718</v>
      </c>
      <c r="G481" s="111">
        <f t="shared" si="25"/>
        <v>0</v>
      </c>
      <c r="H481" s="114" t="s">
        <v>48</v>
      </c>
    </row>
    <row r="482" spans="1:8" outlineLevel="1">
      <c r="A482" s="8">
        <v>4051103</v>
      </c>
      <c r="B482" s="3" t="s">
        <v>170</v>
      </c>
      <c r="C482" s="7"/>
      <c r="D482" s="118"/>
      <c r="E482" s="155">
        <f t="shared" si="24"/>
        <v>1431.6666666666667</v>
      </c>
      <c r="F482" s="155">
        <v>1718</v>
      </c>
      <c r="G482" s="111">
        <f t="shared" si="25"/>
        <v>0</v>
      </c>
      <c r="H482" s="114">
        <v>15</v>
      </c>
    </row>
    <row r="483" spans="1:8" outlineLevel="1">
      <c r="A483" s="8">
        <v>4051104</v>
      </c>
      <c r="B483" s="3" t="s">
        <v>171</v>
      </c>
      <c r="C483" s="7"/>
      <c r="D483" s="118"/>
      <c r="E483" s="155">
        <f t="shared" si="24"/>
        <v>1431.6666666666667</v>
      </c>
      <c r="F483" s="155">
        <v>1718</v>
      </c>
      <c r="G483" s="111">
        <f t="shared" si="25"/>
        <v>0</v>
      </c>
      <c r="H483" s="114">
        <v>15</v>
      </c>
    </row>
    <row r="484" spans="1:8" outlineLevel="1">
      <c r="A484" s="8">
        <v>4051105</v>
      </c>
      <c r="B484" s="3" t="s">
        <v>172</v>
      </c>
      <c r="C484" s="7"/>
      <c r="D484" s="118"/>
      <c r="E484" s="155">
        <f t="shared" si="24"/>
        <v>1431.6666666666667</v>
      </c>
      <c r="F484" s="155">
        <v>1718</v>
      </c>
      <c r="G484" s="111">
        <f t="shared" si="25"/>
        <v>0</v>
      </c>
      <c r="H484" s="114">
        <v>15</v>
      </c>
    </row>
    <row r="485" spans="1:8" outlineLevel="1">
      <c r="A485" s="8">
        <v>4051106</v>
      </c>
      <c r="B485" s="3" t="s">
        <v>173</v>
      </c>
      <c r="C485" s="7"/>
      <c r="D485" s="118"/>
      <c r="E485" s="155">
        <f t="shared" si="24"/>
        <v>1431.6666666666667</v>
      </c>
      <c r="F485" s="155">
        <v>1718</v>
      </c>
      <c r="G485" s="111">
        <f t="shared" si="25"/>
        <v>0</v>
      </c>
      <c r="H485" s="114">
        <v>15</v>
      </c>
    </row>
    <row r="486" spans="1:8" outlineLevel="1">
      <c r="A486" s="8">
        <v>4051108</v>
      </c>
      <c r="B486" s="3" t="s">
        <v>174</v>
      </c>
      <c r="C486" s="7"/>
      <c r="D486" s="118"/>
      <c r="E486" s="155">
        <f t="shared" si="24"/>
        <v>1431.6666666666667</v>
      </c>
      <c r="F486" s="155">
        <v>1718</v>
      </c>
      <c r="G486" s="111">
        <f t="shared" si="25"/>
        <v>0</v>
      </c>
      <c r="H486" s="114">
        <v>15</v>
      </c>
    </row>
    <row r="487" spans="1:8" outlineLevel="1">
      <c r="A487" s="8">
        <v>4051109</v>
      </c>
      <c r="B487" s="3" t="s">
        <v>175</v>
      </c>
      <c r="C487" s="7"/>
      <c r="D487" s="118"/>
      <c r="E487" s="155">
        <f t="shared" si="24"/>
        <v>1431.6666666666667</v>
      </c>
      <c r="F487" s="155">
        <v>1718</v>
      </c>
      <c r="G487" s="111">
        <f t="shared" si="25"/>
        <v>0</v>
      </c>
      <c r="H487" s="114" t="s">
        <v>48</v>
      </c>
    </row>
    <row r="488" spans="1:8" outlineLevel="1">
      <c r="A488" s="8">
        <v>4051110</v>
      </c>
      <c r="B488" s="3" t="s">
        <v>176</v>
      </c>
      <c r="C488" s="7"/>
      <c r="D488" s="114"/>
      <c r="E488" s="155">
        <f t="shared" si="24"/>
        <v>1431.6666666666667</v>
      </c>
      <c r="F488" s="155">
        <v>1718</v>
      </c>
      <c r="G488" s="111">
        <f t="shared" si="25"/>
        <v>0</v>
      </c>
      <c r="H488" s="114" t="s">
        <v>48</v>
      </c>
    </row>
    <row r="489" spans="1:8" outlineLevel="1">
      <c r="A489" s="8"/>
      <c r="B489" s="16" t="s">
        <v>361</v>
      </c>
      <c r="C489" s="17"/>
      <c r="D489" s="114"/>
      <c r="E489" s="158"/>
      <c r="F489" s="155"/>
      <c r="G489" s="111"/>
      <c r="H489" s="114"/>
    </row>
    <row r="490" spans="1:8" outlineLevel="1">
      <c r="A490" s="8">
        <v>4040086</v>
      </c>
      <c r="B490" s="3" t="s">
        <v>362</v>
      </c>
      <c r="C490" s="7"/>
      <c r="D490" s="114"/>
      <c r="E490" s="155">
        <f t="shared" si="24"/>
        <v>1907.5</v>
      </c>
      <c r="F490" s="155">
        <v>2289</v>
      </c>
      <c r="G490" s="111">
        <f t="shared" ref="G490:G519" si="26">C490*F490</f>
        <v>0</v>
      </c>
      <c r="H490" s="114" t="s">
        <v>48</v>
      </c>
    </row>
    <row r="491" spans="1:8" outlineLevel="1">
      <c r="A491" s="8">
        <v>4041009</v>
      </c>
      <c r="B491" s="3" t="s">
        <v>363</v>
      </c>
      <c r="C491" s="7"/>
      <c r="D491" s="114"/>
      <c r="E491" s="155">
        <f t="shared" si="24"/>
        <v>1907.5</v>
      </c>
      <c r="F491" s="155">
        <v>2289</v>
      </c>
      <c r="G491" s="111">
        <f t="shared" si="26"/>
        <v>0</v>
      </c>
      <c r="H491" s="114" t="s">
        <v>48</v>
      </c>
    </row>
    <row r="492" spans="1:8" outlineLevel="1">
      <c r="A492" s="8">
        <v>4041010</v>
      </c>
      <c r="B492" s="3" t="s">
        <v>364</v>
      </c>
      <c r="C492" s="7"/>
      <c r="D492" s="114"/>
      <c r="E492" s="155">
        <f t="shared" si="24"/>
        <v>1907.5</v>
      </c>
      <c r="F492" s="155">
        <v>2289</v>
      </c>
      <c r="G492" s="111">
        <f t="shared" si="26"/>
        <v>0</v>
      </c>
      <c r="H492" s="114">
        <v>20</v>
      </c>
    </row>
    <row r="493" spans="1:8" outlineLevel="1">
      <c r="A493" s="8">
        <v>4042250</v>
      </c>
      <c r="B493" s="3" t="s">
        <v>365</v>
      </c>
      <c r="C493" s="7"/>
      <c r="D493" s="114"/>
      <c r="E493" s="155">
        <f t="shared" si="24"/>
        <v>1907.5</v>
      </c>
      <c r="F493" s="155">
        <v>2289</v>
      </c>
      <c r="G493" s="111">
        <f t="shared" si="26"/>
        <v>0</v>
      </c>
      <c r="H493" s="114" t="s">
        <v>48</v>
      </c>
    </row>
    <row r="494" spans="1:8" outlineLevel="1">
      <c r="A494" s="8">
        <v>4040087</v>
      </c>
      <c r="B494" s="3" t="s">
        <v>366</v>
      </c>
      <c r="C494" s="7"/>
      <c r="D494" s="118"/>
      <c r="E494" s="155">
        <f t="shared" si="24"/>
        <v>1907.5</v>
      </c>
      <c r="F494" s="155">
        <v>2289</v>
      </c>
      <c r="G494" s="111">
        <f t="shared" si="26"/>
        <v>0</v>
      </c>
      <c r="H494" s="114" t="s">
        <v>48</v>
      </c>
    </row>
    <row r="495" spans="1:8" outlineLevel="1">
      <c r="A495" s="8">
        <v>4042258</v>
      </c>
      <c r="B495" s="3" t="s">
        <v>367</v>
      </c>
      <c r="C495" s="7"/>
      <c r="D495" s="118"/>
      <c r="E495" s="155">
        <f t="shared" si="24"/>
        <v>1907.5</v>
      </c>
      <c r="F495" s="155">
        <v>2289</v>
      </c>
      <c r="G495" s="111">
        <f t="shared" si="26"/>
        <v>0</v>
      </c>
      <c r="H495" s="114">
        <v>20</v>
      </c>
    </row>
    <row r="496" spans="1:8" outlineLevel="1">
      <c r="A496" s="8">
        <v>4042251</v>
      </c>
      <c r="B496" s="3" t="s">
        <v>368</v>
      </c>
      <c r="C496" s="7"/>
      <c r="D496" s="118"/>
      <c r="E496" s="155">
        <f t="shared" si="24"/>
        <v>1907.5</v>
      </c>
      <c r="F496" s="155">
        <v>2289</v>
      </c>
      <c r="G496" s="111">
        <f t="shared" si="26"/>
        <v>0</v>
      </c>
      <c r="H496" s="114" t="s">
        <v>48</v>
      </c>
    </row>
    <row r="497" spans="1:8" outlineLevel="1">
      <c r="A497" s="8">
        <v>4042252</v>
      </c>
      <c r="B497" s="3" t="s">
        <v>369</v>
      </c>
      <c r="C497" s="7"/>
      <c r="D497" s="118"/>
      <c r="E497" s="155">
        <f t="shared" si="24"/>
        <v>1907.5</v>
      </c>
      <c r="F497" s="155">
        <v>2289</v>
      </c>
      <c r="G497" s="111">
        <f t="shared" si="26"/>
        <v>0</v>
      </c>
      <c r="H497" s="114">
        <v>20</v>
      </c>
    </row>
    <row r="498" spans="1:8" outlineLevel="1">
      <c r="A498" s="8">
        <v>4042260</v>
      </c>
      <c r="B498" s="3" t="s">
        <v>370</v>
      </c>
      <c r="C498" s="7"/>
      <c r="D498" s="118"/>
      <c r="E498" s="155">
        <f t="shared" si="24"/>
        <v>1907.5</v>
      </c>
      <c r="F498" s="155">
        <v>2289</v>
      </c>
      <c r="G498" s="111">
        <f t="shared" si="26"/>
        <v>0</v>
      </c>
      <c r="H498" s="114">
        <v>20</v>
      </c>
    </row>
    <row r="499" spans="1:8" outlineLevel="1">
      <c r="A499" s="8">
        <v>4042253</v>
      </c>
      <c r="B499" s="3" t="s">
        <v>371</v>
      </c>
      <c r="C499" s="7"/>
      <c r="D499" s="118"/>
      <c r="E499" s="155">
        <f t="shared" si="24"/>
        <v>1907.5</v>
      </c>
      <c r="F499" s="155">
        <v>2289</v>
      </c>
      <c r="G499" s="111">
        <f t="shared" si="26"/>
        <v>0</v>
      </c>
      <c r="H499" s="114" t="s">
        <v>48</v>
      </c>
    </row>
    <row r="500" spans="1:8" outlineLevel="1">
      <c r="A500" s="8">
        <v>4042254</v>
      </c>
      <c r="B500" s="3" t="s">
        <v>372</v>
      </c>
      <c r="C500" s="7"/>
      <c r="D500" s="118"/>
      <c r="E500" s="155">
        <f t="shared" si="24"/>
        <v>1907.5</v>
      </c>
      <c r="F500" s="155">
        <v>2289</v>
      </c>
      <c r="G500" s="111">
        <f t="shared" si="26"/>
        <v>0</v>
      </c>
      <c r="H500" s="114">
        <v>20</v>
      </c>
    </row>
    <row r="501" spans="1:8" outlineLevel="1">
      <c r="A501" s="8">
        <v>4042255</v>
      </c>
      <c r="B501" s="3" t="s">
        <v>373</v>
      </c>
      <c r="C501" s="7"/>
      <c r="D501" s="118"/>
      <c r="E501" s="155">
        <f t="shared" si="24"/>
        <v>1907.5</v>
      </c>
      <c r="F501" s="155">
        <v>2289</v>
      </c>
      <c r="G501" s="111">
        <f t="shared" si="26"/>
        <v>0</v>
      </c>
      <c r="H501" s="114">
        <v>20</v>
      </c>
    </row>
    <row r="502" spans="1:8" outlineLevel="1">
      <c r="A502" s="6">
        <v>4042256</v>
      </c>
      <c r="B502" s="12" t="s">
        <v>374</v>
      </c>
      <c r="C502" s="7"/>
      <c r="D502" s="119"/>
      <c r="E502" s="155">
        <f t="shared" si="24"/>
        <v>1907.5</v>
      </c>
      <c r="F502" s="155">
        <v>2289</v>
      </c>
      <c r="G502" s="109">
        <f t="shared" si="26"/>
        <v>0</v>
      </c>
      <c r="H502" s="114">
        <v>20</v>
      </c>
    </row>
    <row r="503" spans="1:8" outlineLevel="1">
      <c r="A503" s="6">
        <v>4071095</v>
      </c>
      <c r="B503" s="12" t="s">
        <v>601</v>
      </c>
      <c r="C503" s="7"/>
      <c r="D503" s="119"/>
      <c r="E503" s="155">
        <f t="shared" si="24"/>
        <v>1907.5</v>
      </c>
      <c r="F503" s="155">
        <v>2289</v>
      </c>
      <c r="G503" s="109">
        <f t="shared" si="26"/>
        <v>0</v>
      </c>
      <c r="H503" s="114" t="s">
        <v>48</v>
      </c>
    </row>
    <row r="504" spans="1:8" outlineLevel="1">
      <c r="A504" s="6">
        <v>4042267</v>
      </c>
      <c r="B504" s="12" t="s">
        <v>375</v>
      </c>
      <c r="C504" s="7"/>
      <c r="D504" s="118"/>
      <c r="E504" s="155">
        <f t="shared" si="24"/>
        <v>1907.5</v>
      </c>
      <c r="F504" s="155">
        <v>2289</v>
      </c>
      <c r="G504" s="111">
        <f t="shared" si="26"/>
        <v>0</v>
      </c>
      <c r="H504" s="114" t="s">
        <v>48</v>
      </c>
    </row>
    <row r="505" spans="1:8" outlineLevel="1">
      <c r="A505" s="6">
        <v>4042268</v>
      </c>
      <c r="B505" s="12" t="s">
        <v>376</v>
      </c>
      <c r="C505" s="7"/>
      <c r="D505" s="118"/>
      <c r="E505" s="155">
        <f t="shared" si="24"/>
        <v>1907.5</v>
      </c>
      <c r="F505" s="155">
        <v>2289</v>
      </c>
      <c r="G505" s="111">
        <f t="shared" si="26"/>
        <v>0</v>
      </c>
      <c r="H505" s="114">
        <v>20</v>
      </c>
    </row>
    <row r="506" spans="1:8" outlineLevel="1">
      <c r="A506" s="8">
        <v>4042269</v>
      </c>
      <c r="B506" s="3" t="s">
        <v>377</v>
      </c>
      <c r="C506" s="7"/>
      <c r="D506" s="118"/>
      <c r="E506" s="155">
        <f t="shared" si="24"/>
        <v>1907.5</v>
      </c>
      <c r="F506" s="155">
        <v>2289</v>
      </c>
      <c r="G506" s="111">
        <f t="shared" si="26"/>
        <v>0</v>
      </c>
      <c r="H506" s="114" t="s">
        <v>48</v>
      </c>
    </row>
    <row r="507" spans="1:8" outlineLevel="1">
      <c r="A507" s="8">
        <v>4041012</v>
      </c>
      <c r="B507" s="3" t="s">
        <v>378</v>
      </c>
      <c r="C507" s="7"/>
      <c r="D507" s="118"/>
      <c r="E507" s="155">
        <f t="shared" si="24"/>
        <v>1907.5</v>
      </c>
      <c r="F507" s="155">
        <v>2289</v>
      </c>
      <c r="G507" s="111">
        <f t="shared" si="26"/>
        <v>0</v>
      </c>
      <c r="H507" s="114">
        <v>20</v>
      </c>
    </row>
    <row r="508" spans="1:8" outlineLevel="1">
      <c r="A508" s="8">
        <v>4042270</v>
      </c>
      <c r="B508" s="3" t="s">
        <v>379</v>
      </c>
      <c r="C508" s="7"/>
      <c r="D508" s="118"/>
      <c r="E508" s="155">
        <f t="shared" ref="E508:E571" si="27">F508/120*100</f>
        <v>1907.5</v>
      </c>
      <c r="F508" s="155">
        <v>2289</v>
      </c>
      <c r="G508" s="111">
        <f t="shared" si="26"/>
        <v>0</v>
      </c>
      <c r="H508" s="114">
        <v>20</v>
      </c>
    </row>
    <row r="509" spans="1:8" outlineLevel="1">
      <c r="A509" s="8">
        <v>4042271</v>
      </c>
      <c r="B509" s="3" t="s">
        <v>380</v>
      </c>
      <c r="C509" s="7"/>
      <c r="D509" s="118"/>
      <c r="E509" s="155">
        <f t="shared" si="27"/>
        <v>1907.5</v>
      </c>
      <c r="F509" s="155">
        <v>2289</v>
      </c>
      <c r="G509" s="111">
        <f t="shared" si="26"/>
        <v>0</v>
      </c>
      <c r="H509" s="114">
        <v>20</v>
      </c>
    </row>
    <row r="510" spans="1:8" outlineLevel="1">
      <c r="A510" s="8">
        <v>4042272</v>
      </c>
      <c r="B510" s="3" t="s">
        <v>381</v>
      </c>
      <c r="C510" s="7"/>
      <c r="D510" s="118"/>
      <c r="E510" s="155">
        <f t="shared" si="27"/>
        <v>1907.5</v>
      </c>
      <c r="F510" s="155">
        <v>2289</v>
      </c>
      <c r="G510" s="111">
        <f t="shared" si="26"/>
        <v>0</v>
      </c>
      <c r="H510" s="114">
        <v>20</v>
      </c>
    </row>
    <row r="511" spans="1:8" outlineLevel="1">
      <c r="A511" s="8">
        <v>4042273</v>
      </c>
      <c r="B511" s="3" t="s">
        <v>382</v>
      </c>
      <c r="C511" s="7"/>
      <c r="D511" s="118"/>
      <c r="E511" s="155">
        <f t="shared" si="27"/>
        <v>1907.5</v>
      </c>
      <c r="F511" s="155">
        <v>2289</v>
      </c>
      <c r="G511" s="111">
        <f t="shared" si="26"/>
        <v>0</v>
      </c>
      <c r="H511" s="114">
        <v>20</v>
      </c>
    </row>
    <row r="512" spans="1:8" outlineLevel="1">
      <c r="A512" s="8">
        <v>4042274</v>
      </c>
      <c r="B512" s="3" t="s">
        <v>383</v>
      </c>
      <c r="C512" s="7"/>
      <c r="D512" s="118"/>
      <c r="E512" s="155">
        <f t="shared" si="27"/>
        <v>1907.5</v>
      </c>
      <c r="F512" s="155">
        <v>2289</v>
      </c>
      <c r="G512" s="111">
        <f t="shared" si="26"/>
        <v>0</v>
      </c>
      <c r="H512" s="114" t="s">
        <v>48</v>
      </c>
    </row>
    <row r="513" spans="1:8" outlineLevel="1">
      <c r="A513" s="8">
        <v>4051151</v>
      </c>
      <c r="B513" s="3" t="s">
        <v>384</v>
      </c>
      <c r="C513" s="7"/>
      <c r="D513" s="118"/>
      <c r="E513" s="155">
        <f t="shared" si="27"/>
        <v>1907.5</v>
      </c>
      <c r="F513" s="155">
        <v>2289</v>
      </c>
      <c r="G513" s="111">
        <f t="shared" si="26"/>
        <v>0</v>
      </c>
      <c r="H513" s="114">
        <v>20</v>
      </c>
    </row>
    <row r="514" spans="1:8" outlineLevel="1">
      <c r="A514" s="8">
        <v>4051152</v>
      </c>
      <c r="B514" s="3" t="s">
        <v>385</v>
      </c>
      <c r="C514" s="7"/>
      <c r="D514" s="118"/>
      <c r="E514" s="155">
        <f t="shared" si="27"/>
        <v>1907.5</v>
      </c>
      <c r="F514" s="155">
        <v>2289</v>
      </c>
      <c r="G514" s="111">
        <f t="shared" si="26"/>
        <v>0</v>
      </c>
      <c r="H514" s="114">
        <v>20</v>
      </c>
    </row>
    <row r="515" spans="1:8" outlineLevel="1">
      <c r="A515" s="8">
        <v>4051153</v>
      </c>
      <c r="B515" s="3" t="s">
        <v>386</v>
      </c>
      <c r="C515" s="7"/>
      <c r="D515" s="118"/>
      <c r="E515" s="155">
        <f t="shared" si="27"/>
        <v>1907.5</v>
      </c>
      <c r="F515" s="155">
        <v>2289</v>
      </c>
      <c r="G515" s="111">
        <f t="shared" si="26"/>
        <v>0</v>
      </c>
      <c r="H515" s="114">
        <v>20</v>
      </c>
    </row>
    <row r="516" spans="1:8" outlineLevel="1">
      <c r="A516" s="8">
        <v>4051154</v>
      </c>
      <c r="B516" s="3" t="s">
        <v>387</v>
      </c>
      <c r="C516" s="7"/>
      <c r="D516" s="118"/>
      <c r="E516" s="155">
        <f t="shared" si="27"/>
        <v>1907.5</v>
      </c>
      <c r="F516" s="155">
        <v>2289</v>
      </c>
      <c r="G516" s="111">
        <f t="shared" si="26"/>
        <v>0</v>
      </c>
      <c r="H516" s="114">
        <v>20</v>
      </c>
    </row>
    <row r="517" spans="1:8" outlineLevel="1">
      <c r="A517" s="8">
        <v>4051155</v>
      </c>
      <c r="B517" s="3" t="s">
        <v>388</v>
      </c>
      <c r="C517" s="7"/>
      <c r="D517" s="118"/>
      <c r="E517" s="155">
        <f t="shared" si="27"/>
        <v>1907.5</v>
      </c>
      <c r="F517" s="155">
        <v>2289</v>
      </c>
      <c r="G517" s="111">
        <f t="shared" si="26"/>
        <v>0</v>
      </c>
      <c r="H517" s="114">
        <v>20</v>
      </c>
    </row>
    <row r="518" spans="1:8" outlineLevel="1">
      <c r="A518" s="8">
        <v>4051156</v>
      </c>
      <c r="B518" s="3" t="s">
        <v>389</v>
      </c>
      <c r="C518" s="7"/>
      <c r="D518" s="118"/>
      <c r="E518" s="155">
        <f t="shared" si="27"/>
        <v>1907.5</v>
      </c>
      <c r="F518" s="155">
        <v>2289</v>
      </c>
      <c r="G518" s="111">
        <f t="shared" si="26"/>
        <v>0</v>
      </c>
      <c r="H518" s="114">
        <v>20</v>
      </c>
    </row>
    <row r="519" spans="1:8" outlineLevel="1">
      <c r="A519" s="8">
        <v>4051157</v>
      </c>
      <c r="B519" s="3" t="s">
        <v>390</v>
      </c>
      <c r="C519" s="7"/>
      <c r="D519" s="114"/>
      <c r="E519" s="155">
        <f t="shared" si="27"/>
        <v>1907.5</v>
      </c>
      <c r="F519" s="155">
        <v>2289</v>
      </c>
      <c r="G519" s="111">
        <f t="shared" si="26"/>
        <v>0</v>
      </c>
      <c r="H519" s="114">
        <v>20</v>
      </c>
    </row>
    <row r="520" spans="1:8" outlineLevel="1">
      <c r="A520" s="8"/>
      <c r="B520" s="16" t="s">
        <v>391</v>
      </c>
      <c r="C520" s="17"/>
      <c r="D520" s="114"/>
      <c r="E520" s="158"/>
      <c r="F520" s="155"/>
      <c r="G520" s="111"/>
      <c r="H520" s="114"/>
    </row>
    <row r="521" spans="1:8" outlineLevel="1">
      <c r="A521" s="8">
        <v>4040088</v>
      </c>
      <c r="B521" s="3" t="s">
        <v>392</v>
      </c>
      <c r="C521" s="7"/>
      <c r="D521" s="114"/>
      <c r="E521" s="155">
        <f t="shared" si="27"/>
        <v>1219.1666666666667</v>
      </c>
      <c r="F521" s="155">
        <v>1463</v>
      </c>
      <c r="G521" s="111">
        <f t="shared" ref="G521:G550" si="28">C521*F521</f>
        <v>0</v>
      </c>
      <c r="H521" s="114" t="s">
        <v>48</v>
      </c>
    </row>
    <row r="522" spans="1:8" outlineLevel="1">
      <c r="A522" s="8">
        <v>4041014</v>
      </c>
      <c r="B522" s="3" t="s">
        <v>393</v>
      </c>
      <c r="C522" s="7"/>
      <c r="D522" s="114"/>
      <c r="E522" s="155">
        <f t="shared" si="27"/>
        <v>1219.1666666666667</v>
      </c>
      <c r="F522" s="155">
        <v>1463</v>
      </c>
      <c r="G522" s="111">
        <f t="shared" si="28"/>
        <v>0</v>
      </c>
      <c r="H522" s="114" t="s">
        <v>48</v>
      </c>
    </row>
    <row r="523" spans="1:8" outlineLevel="1">
      <c r="A523" s="8">
        <v>4041015</v>
      </c>
      <c r="B523" s="3" t="s">
        <v>394</v>
      </c>
      <c r="C523" s="7"/>
      <c r="D523" s="114"/>
      <c r="E523" s="155">
        <f t="shared" si="27"/>
        <v>1219.1666666666667</v>
      </c>
      <c r="F523" s="155">
        <v>1463</v>
      </c>
      <c r="G523" s="111">
        <f t="shared" si="28"/>
        <v>0</v>
      </c>
      <c r="H523" s="114">
        <v>20</v>
      </c>
    </row>
    <row r="524" spans="1:8" outlineLevel="1">
      <c r="A524" s="8">
        <v>4042275</v>
      </c>
      <c r="B524" s="3" t="s">
        <v>395</v>
      </c>
      <c r="C524" s="7"/>
      <c r="D524" s="114"/>
      <c r="E524" s="155">
        <f t="shared" si="27"/>
        <v>1219.1666666666667</v>
      </c>
      <c r="F524" s="155">
        <v>1463</v>
      </c>
      <c r="G524" s="111">
        <f t="shared" si="28"/>
        <v>0</v>
      </c>
      <c r="H524" s="114" t="s">
        <v>48</v>
      </c>
    </row>
    <row r="525" spans="1:8" outlineLevel="1">
      <c r="A525" s="8">
        <v>4040089</v>
      </c>
      <c r="B525" s="3" t="s">
        <v>396</v>
      </c>
      <c r="C525" s="7"/>
      <c r="D525" s="118"/>
      <c r="E525" s="155">
        <f t="shared" si="27"/>
        <v>1219.1666666666667</v>
      </c>
      <c r="F525" s="155">
        <v>1463</v>
      </c>
      <c r="G525" s="111">
        <f t="shared" si="28"/>
        <v>0</v>
      </c>
      <c r="H525" s="114" t="s">
        <v>48</v>
      </c>
    </row>
    <row r="526" spans="1:8" outlineLevel="1">
      <c r="A526" s="8">
        <v>4042284</v>
      </c>
      <c r="B526" s="3" t="s">
        <v>397</v>
      </c>
      <c r="C526" s="7"/>
      <c r="D526" s="118"/>
      <c r="E526" s="155">
        <f t="shared" si="27"/>
        <v>1219.1666666666667</v>
      </c>
      <c r="F526" s="155">
        <v>1463</v>
      </c>
      <c r="G526" s="111">
        <f t="shared" si="28"/>
        <v>0</v>
      </c>
      <c r="H526" s="114">
        <v>20</v>
      </c>
    </row>
    <row r="527" spans="1:8" outlineLevel="1">
      <c r="A527" s="8">
        <v>4042276</v>
      </c>
      <c r="B527" s="3" t="s">
        <v>398</v>
      </c>
      <c r="C527" s="7"/>
      <c r="D527" s="118"/>
      <c r="E527" s="155">
        <f t="shared" si="27"/>
        <v>1219.1666666666667</v>
      </c>
      <c r="F527" s="155">
        <v>1463</v>
      </c>
      <c r="G527" s="111">
        <f t="shared" si="28"/>
        <v>0</v>
      </c>
      <c r="H527" s="114" t="s">
        <v>48</v>
      </c>
    </row>
    <row r="528" spans="1:8" outlineLevel="1">
      <c r="A528" s="8">
        <v>4042277</v>
      </c>
      <c r="B528" s="3" t="s">
        <v>399</v>
      </c>
      <c r="C528" s="7"/>
      <c r="D528" s="118"/>
      <c r="E528" s="155">
        <f t="shared" si="27"/>
        <v>1219.1666666666667</v>
      </c>
      <c r="F528" s="155">
        <v>1463</v>
      </c>
      <c r="G528" s="111">
        <f t="shared" si="28"/>
        <v>0</v>
      </c>
      <c r="H528" s="114">
        <v>20</v>
      </c>
    </row>
    <row r="529" spans="1:8" outlineLevel="1">
      <c r="A529" s="8">
        <v>4042286</v>
      </c>
      <c r="B529" s="3" t="s">
        <v>400</v>
      </c>
      <c r="C529" s="7"/>
      <c r="D529" s="118"/>
      <c r="E529" s="155">
        <f t="shared" si="27"/>
        <v>1219.1666666666667</v>
      </c>
      <c r="F529" s="155">
        <v>1463</v>
      </c>
      <c r="G529" s="111">
        <f t="shared" si="28"/>
        <v>0</v>
      </c>
      <c r="H529" s="114">
        <v>20</v>
      </c>
    </row>
    <row r="530" spans="1:8" outlineLevel="1">
      <c r="A530" s="8">
        <v>4042278</v>
      </c>
      <c r="B530" s="3" t="s">
        <v>401</v>
      </c>
      <c r="C530" s="7"/>
      <c r="D530" s="118"/>
      <c r="E530" s="155">
        <f t="shared" si="27"/>
        <v>1219.1666666666667</v>
      </c>
      <c r="F530" s="155">
        <v>1463</v>
      </c>
      <c r="G530" s="111">
        <f t="shared" si="28"/>
        <v>0</v>
      </c>
      <c r="H530" s="114" t="s">
        <v>48</v>
      </c>
    </row>
    <row r="531" spans="1:8" outlineLevel="1">
      <c r="A531" s="8">
        <v>4042279</v>
      </c>
      <c r="B531" s="3" t="s">
        <v>402</v>
      </c>
      <c r="C531" s="7"/>
      <c r="D531" s="118"/>
      <c r="E531" s="155">
        <f t="shared" si="27"/>
        <v>1219.1666666666667</v>
      </c>
      <c r="F531" s="155">
        <v>1463</v>
      </c>
      <c r="G531" s="111">
        <f t="shared" si="28"/>
        <v>0</v>
      </c>
      <c r="H531" s="114">
        <v>20</v>
      </c>
    </row>
    <row r="532" spans="1:8" outlineLevel="1">
      <c r="A532" s="8">
        <v>4042280</v>
      </c>
      <c r="B532" s="3" t="s">
        <v>403</v>
      </c>
      <c r="C532" s="7"/>
      <c r="D532" s="118"/>
      <c r="E532" s="155">
        <f t="shared" si="27"/>
        <v>1219.1666666666667</v>
      </c>
      <c r="F532" s="155">
        <v>1463</v>
      </c>
      <c r="G532" s="111">
        <f t="shared" si="28"/>
        <v>0</v>
      </c>
      <c r="H532" s="114">
        <v>20</v>
      </c>
    </row>
    <row r="533" spans="1:8" outlineLevel="1">
      <c r="A533" s="8">
        <v>4042281</v>
      </c>
      <c r="B533" s="3" t="s">
        <v>404</v>
      </c>
      <c r="C533" s="7"/>
      <c r="D533" s="118"/>
      <c r="E533" s="155">
        <f t="shared" si="27"/>
        <v>1219.1666666666667</v>
      </c>
      <c r="F533" s="155">
        <v>1463</v>
      </c>
      <c r="G533" s="111">
        <f t="shared" si="28"/>
        <v>0</v>
      </c>
      <c r="H533" s="114">
        <v>20</v>
      </c>
    </row>
    <row r="534" spans="1:8" outlineLevel="1">
      <c r="A534" s="6">
        <v>4071095</v>
      </c>
      <c r="B534" s="12" t="s">
        <v>560</v>
      </c>
      <c r="C534" s="7"/>
      <c r="D534" s="119"/>
      <c r="E534" s="155">
        <f t="shared" si="27"/>
        <v>1219.1666666666667</v>
      </c>
      <c r="F534" s="155">
        <v>1463</v>
      </c>
      <c r="G534" s="109">
        <f t="shared" si="28"/>
        <v>0</v>
      </c>
      <c r="H534" s="114" t="s">
        <v>48</v>
      </c>
    </row>
    <row r="535" spans="1:8" outlineLevel="1">
      <c r="A535" s="8">
        <v>4042293</v>
      </c>
      <c r="B535" s="3" t="s">
        <v>405</v>
      </c>
      <c r="C535" s="7"/>
      <c r="D535" s="118"/>
      <c r="E535" s="155">
        <f t="shared" si="27"/>
        <v>1219.1666666666667</v>
      </c>
      <c r="F535" s="155">
        <v>1463</v>
      </c>
      <c r="G535" s="111">
        <f t="shared" si="28"/>
        <v>0</v>
      </c>
      <c r="H535" s="114" t="s">
        <v>48</v>
      </c>
    </row>
    <row r="536" spans="1:8" outlineLevel="1">
      <c r="A536" s="8">
        <v>4042294</v>
      </c>
      <c r="B536" s="3" t="s">
        <v>406</v>
      </c>
      <c r="C536" s="7"/>
      <c r="D536" s="118"/>
      <c r="E536" s="155">
        <f t="shared" si="27"/>
        <v>1219.1666666666667</v>
      </c>
      <c r="F536" s="155">
        <v>1463</v>
      </c>
      <c r="G536" s="111">
        <f t="shared" si="28"/>
        <v>0</v>
      </c>
      <c r="H536" s="114">
        <v>20</v>
      </c>
    </row>
    <row r="537" spans="1:8" outlineLevel="1">
      <c r="A537" s="8">
        <v>4042295</v>
      </c>
      <c r="B537" s="3" t="s">
        <v>407</v>
      </c>
      <c r="C537" s="7"/>
      <c r="D537" s="118"/>
      <c r="E537" s="155">
        <f t="shared" si="27"/>
        <v>1219.1666666666667</v>
      </c>
      <c r="F537" s="155">
        <v>1463</v>
      </c>
      <c r="G537" s="111">
        <f t="shared" si="28"/>
        <v>0</v>
      </c>
      <c r="H537" s="114" t="s">
        <v>48</v>
      </c>
    </row>
    <row r="538" spans="1:8" outlineLevel="1">
      <c r="A538" s="8">
        <v>4041016</v>
      </c>
      <c r="B538" s="3" t="s">
        <v>408</v>
      </c>
      <c r="C538" s="7"/>
      <c r="D538" s="118"/>
      <c r="E538" s="155">
        <f t="shared" si="27"/>
        <v>1219.1666666666667</v>
      </c>
      <c r="F538" s="155">
        <v>1463</v>
      </c>
      <c r="G538" s="111">
        <f t="shared" si="28"/>
        <v>0</v>
      </c>
      <c r="H538" s="114">
        <v>20</v>
      </c>
    </row>
    <row r="539" spans="1:8" outlineLevel="1">
      <c r="A539" s="8">
        <v>4042296</v>
      </c>
      <c r="B539" s="3" t="s">
        <v>409</v>
      </c>
      <c r="C539" s="7"/>
      <c r="D539" s="118"/>
      <c r="E539" s="155">
        <f t="shared" si="27"/>
        <v>1219.1666666666667</v>
      </c>
      <c r="F539" s="155">
        <v>1463</v>
      </c>
      <c r="G539" s="111">
        <f t="shared" si="28"/>
        <v>0</v>
      </c>
      <c r="H539" s="114">
        <v>20</v>
      </c>
    </row>
    <row r="540" spans="1:8" outlineLevel="1">
      <c r="A540" s="8">
        <v>4042297</v>
      </c>
      <c r="B540" s="3" t="s">
        <v>410</v>
      </c>
      <c r="C540" s="7"/>
      <c r="D540" s="118"/>
      <c r="E540" s="155">
        <f t="shared" si="27"/>
        <v>1219.1666666666667</v>
      </c>
      <c r="F540" s="155">
        <v>1463</v>
      </c>
      <c r="G540" s="111">
        <f t="shared" si="28"/>
        <v>0</v>
      </c>
      <c r="H540" s="114">
        <v>20</v>
      </c>
    </row>
    <row r="541" spans="1:8" outlineLevel="1">
      <c r="A541" s="8">
        <v>4042298</v>
      </c>
      <c r="B541" s="3" t="s">
        <v>411</v>
      </c>
      <c r="C541" s="7"/>
      <c r="D541" s="118"/>
      <c r="E541" s="155">
        <f t="shared" si="27"/>
        <v>1219.1666666666667</v>
      </c>
      <c r="F541" s="155">
        <v>1463</v>
      </c>
      <c r="G541" s="111">
        <f t="shared" si="28"/>
        <v>0</v>
      </c>
      <c r="H541" s="114">
        <v>20</v>
      </c>
    </row>
    <row r="542" spans="1:8" outlineLevel="1">
      <c r="A542" s="8">
        <v>4042299</v>
      </c>
      <c r="B542" s="3" t="s">
        <v>412</v>
      </c>
      <c r="C542" s="7"/>
      <c r="D542" s="118"/>
      <c r="E542" s="155">
        <f t="shared" si="27"/>
        <v>1219.1666666666667</v>
      </c>
      <c r="F542" s="155">
        <v>1463</v>
      </c>
      <c r="G542" s="111">
        <f t="shared" si="28"/>
        <v>0</v>
      </c>
      <c r="H542" s="114">
        <v>20</v>
      </c>
    </row>
    <row r="543" spans="1:8" outlineLevel="1">
      <c r="A543" s="8">
        <v>4042300</v>
      </c>
      <c r="B543" s="3" t="s">
        <v>413</v>
      </c>
      <c r="C543" s="7"/>
      <c r="D543" s="118"/>
      <c r="E543" s="155">
        <f t="shared" si="27"/>
        <v>1219.1666666666667</v>
      </c>
      <c r="F543" s="155">
        <v>1463</v>
      </c>
      <c r="G543" s="111">
        <f t="shared" si="28"/>
        <v>0</v>
      </c>
      <c r="H543" s="114" t="s">
        <v>48</v>
      </c>
    </row>
    <row r="544" spans="1:8" outlineLevel="1">
      <c r="A544" s="8">
        <v>4051162</v>
      </c>
      <c r="B544" s="3" t="s">
        <v>414</v>
      </c>
      <c r="C544" s="7"/>
      <c r="D544" s="118"/>
      <c r="E544" s="155">
        <f t="shared" si="27"/>
        <v>1219.1666666666667</v>
      </c>
      <c r="F544" s="155">
        <v>1463</v>
      </c>
      <c r="G544" s="111">
        <f t="shared" si="28"/>
        <v>0</v>
      </c>
      <c r="H544" s="114">
        <v>20</v>
      </c>
    </row>
    <row r="545" spans="1:8" outlineLevel="1">
      <c r="A545" s="8">
        <v>4051177</v>
      </c>
      <c r="B545" s="3" t="s">
        <v>415</v>
      </c>
      <c r="C545" s="7"/>
      <c r="D545" s="118"/>
      <c r="E545" s="155">
        <f t="shared" si="27"/>
        <v>1219.1666666666667</v>
      </c>
      <c r="F545" s="155">
        <v>1463</v>
      </c>
      <c r="G545" s="111">
        <f t="shared" si="28"/>
        <v>0</v>
      </c>
      <c r="H545" s="114">
        <v>20</v>
      </c>
    </row>
    <row r="546" spans="1:8" outlineLevel="1">
      <c r="A546" s="8">
        <v>4051178</v>
      </c>
      <c r="B546" s="3" t="s">
        <v>416</v>
      </c>
      <c r="C546" s="7"/>
      <c r="D546" s="118"/>
      <c r="E546" s="155">
        <f t="shared" si="27"/>
        <v>1219.1666666666667</v>
      </c>
      <c r="F546" s="155">
        <v>1463</v>
      </c>
      <c r="G546" s="111">
        <f t="shared" si="28"/>
        <v>0</v>
      </c>
      <c r="H546" s="114">
        <v>20</v>
      </c>
    </row>
    <row r="547" spans="1:8" outlineLevel="1">
      <c r="A547" s="8">
        <v>4051179</v>
      </c>
      <c r="B547" s="3" t="s">
        <v>417</v>
      </c>
      <c r="C547" s="7"/>
      <c r="D547" s="118"/>
      <c r="E547" s="155">
        <f t="shared" si="27"/>
        <v>1219.1666666666667</v>
      </c>
      <c r="F547" s="155">
        <v>1463</v>
      </c>
      <c r="G547" s="111">
        <f t="shared" si="28"/>
        <v>0</v>
      </c>
      <c r="H547" s="114">
        <v>20</v>
      </c>
    </row>
    <row r="548" spans="1:8" outlineLevel="1">
      <c r="A548" s="8">
        <v>4051180</v>
      </c>
      <c r="B548" s="3" t="s">
        <v>418</v>
      </c>
      <c r="C548" s="7"/>
      <c r="D548" s="118"/>
      <c r="E548" s="155">
        <f t="shared" si="27"/>
        <v>1219.1666666666667</v>
      </c>
      <c r="F548" s="155">
        <v>1463</v>
      </c>
      <c r="G548" s="111">
        <f t="shared" si="28"/>
        <v>0</v>
      </c>
      <c r="H548" s="114">
        <v>20</v>
      </c>
    </row>
    <row r="549" spans="1:8" outlineLevel="1">
      <c r="A549" s="8">
        <v>4051181</v>
      </c>
      <c r="B549" s="3" t="s">
        <v>419</v>
      </c>
      <c r="C549" s="7"/>
      <c r="D549" s="118"/>
      <c r="E549" s="155">
        <f t="shared" si="27"/>
        <v>1219.1666666666667</v>
      </c>
      <c r="F549" s="155">
        <v>1463</v>
      </c>
      <c r="G549" s="111">
        <f t="shared" si="28"/>
        <v>0</v>
      </c>
      <c r="H549" s="114">
        <v>20</v>
      </c>
    </row>
    <row r="550" spans="1:8" outlineLevel="1">
      <c r="A550" s="8">
        <v>4051182</v>
      </c>
      <c r="B550" s="3" t="s">
        <v>420</v>
      </c>
      <c r="C550" s="7"/>
      <c r="D550" s="114"/>
      <c r="E550" s="155">
        <f t="shared" si="27"/>
        <v>1219.1666666666667</v>
      </c>
      <c r="F550" s="155">
        <v>1463</v>
      </c>
      <c r="G550" s="111">
        <f t="shared" si="28"/>
        <v>0</v>
      </c>
      <c r="H550" s="114">
        <v>20</v>
      </c>
    </row>
    <row r="551" spans="1:8" outlineLevel="1">
      <c r="A551" s="8"/>
      <c r="B551" s="16" t="s">
        <v>421</v>
      </c>
      <c r="C551" s="20"/>
      <c r="D551" s="114"/>
      <c r="E551" s="158"/>
      <c r="F551" s="155"/>
      <c r="G551" s="111"/>
      <c r="H551" s="114"/>
    </row>
    <row r="552" spans="1:8" outlineLevel="1">
      <c r="A552" s="6">
        <v>4042301</v>
      </c>
      <c r="B552" s="12" t="s">
        <v>530</v>
      </c>
      <c r="C552" s="7"/>
      <c r="D552" s="114"/>
      <c r="E552" s="155">
        <f t="shared" si="27"/>
        <v>1295.8333333333335</v>
      </c>
      <c r="F552" s="155">
        <v>1555</v>
      </c>
      <c r="G552" s="111">
        <f t="shared" ref="G552:G581" si="29">C552*F552</f>
        <v>0</v>
      </c>
      <c r="H552" s="114" t="s">
        <v>48</v>
      </c>
    </row>
    <row r="553" spans="1:8" outlineLevel="1">
      <c r="A553" s="6">
        <v>4042303</v>
      </c>
      <c r="B553" s="12" t="s">
        <v>531</v>
      </c>
      <c r="C553" s="7"/>
      <c r="D553" s="114"/>
      <c r="E553" s="155">
        <f t="shared" si="27"/>
        <v>1295.8333333333335</v>
      </c>
      <c r="F553" s="155">
        <v>1555</v>
      </c>
      <c r="G553" s="111">
        <f t="shared" si="29"/>
        <v>0</v>
      </c>
      <c r="H553" s="114" t="s">
        <v>48</v>
      </c>
    </row>
    <row r="554" spans="1:8" outlineLevel="1">
      <c r="A554" s="6">
        <v>4042304</v>
      </c>
      <c r="B554" s="12" t="s">
        <v>532</v>
      </c>
      <c r="C554" s="7"/>
      <c r="D554" s="114"/>
      <c r="E554" s="155">
        <f t="shared" si="27"/>
        <v>1295.8333333333335</v>
      </c>
      <c r="F554" s="155">
        <v>1555</v>
      </c>
      <c r="G554" s="111">
        <f t="shared" si="29"/>
        <v>0</v>
      </c>
      <c r="H554" s="114">
        <v>20</v>
      </c>
    </row>
    <row r="555" spans="1:8" outlineLevel="1">
      <c r="A555" s="6">
        <v>4042306</v>
      </c>
      <c r="B555" s="12" t="s">
        <v>533</v>
      </c>
      <c r="C555" s="7"/>
      <c r="D555" s="114"/>
      <c r="E555" s="155">
        <f t="shared" si="27"/>
        <v>1295.8333333333335</v>
      </c>
      <c r="F555" s="155">
        <v>1555</v>
      </c>
      <c r="G555" s="111">
        <f t="shared" si="29"/>
        <v>0</v>
      </c>
      <c r="H555" s="114" t="s">
        <v>48</v>
      </c>
    </row>
    <row r="556" spans="1:8" outlineLevel="1">
      <c r="A556" s="6">
        <v>4042302</v>
      </c>
      <c r="B556" s="12" t="s">
        <v>534</v>
      </c>
      <c r="C556" s="7"/>
      <c r="D556" s="118"/>
      <c r="E556" s="155">
        <f t="shared" si="27"/>
        <v>1295.8333333333335</v>
      </c>
      <c r="F556" s="155">
        <v>1555</v>
      </c>
      <c r="G556" s="111">
        <f t="shared" si="29"/>
        <v>0</v>
      </c>
      <c r="H556" s="114" t="s">
        <v>48</v>
      </c>
    </row>
    <row r="557" spans="1:8" outlineLevel="1">
      <c r="A557" s="6">
        <v>4042315</v>
      </c>
      <c r="B557" s="12" t="s">
        <v>535</v>
      </c>
      <c r="C557" s="7"/>
      <c r="D557" s="118"/>
      <c r="E557" s="155">
        <f t="shared" si="27"/>
        <v>1295.8333333333335</v>
      </c>
      <c r="F557" s="155">
        <v>1555</v>
      </c>
      <c r="G557" s="111">
        <f t="shared" si="29"/>
        <v>0</v>
      </c>
      <c r="H557" s="114">
        <v>20</v>
      </c>
    </row>
    <row r="558" spans="1:8" outlineLevel="1">
      <c r="A558" s="6">
        <v>4042307</v>
      </c>
      <c r="B558" s="12" t="s">
        <v>536</v>
      </c>
      <c r="C558" s="7"/>
      <c r="D558" s="118"/>
      <c r="E558" s="155">
        <f t="shared" si="27"/>
        <v>1295.8333333333335</v>
      </c>
      <c r="F558" s="155">
        <v>1555</v>
      </c>
      <c r="G558" s="111">
        <f t="shared" si="29"/>
        <v>0</v>
      </c>
      <c r="H558" s="114" t="s">
        <v>48</v>
      </c>
    </row>
    <row r="559" spans="1:8" outlineLevel="1">
      <c r="A559" s="6">
        <v>4042309</v>
      </c>
      <c r="B559" s="12" t="s">
        <v>537</v>
      </c>
      <c r="C559" s="7"/>
      <c r="D559" s="118"/>
      <c r="E559" s="155">
        <f t="shared" si="27"/>
        <v>1295.8333333333335</v>
      </c>
      <c r="F559" s="155">
        <v>1555</v>
      </c>
      <c r="G559" s="111">
        <f t="shared" si="29"/>
        <v>0</v>
      </c>
      <c r="H559" s="114">
        <v>20</v>
      </c>
    </row>
    <row r="560" spans="1:8" outlineLevel="1">
      <c r="A560" s="6">
        <v>4042317</v>
      </c>
      <c r="B560" s="12" t="s">
        <v>538</v>
      </c>
      <c r="C560" s="7"/>
      <c r="D560" s="118"/>
      <c r="E560" s="155">
        <f t="shared" si="27"/>
        <v>1295.8333333333335</v>
      </c>
      <c r="F560" s="155">
        <v>1555</v>
      </c>
      <c r="G560" s="111">
        <f t="shared" si="29"/>
        <v>0</v>
      </c>
      <c r="H560" s="114">
        <v>20</v>
      </c>
    </row>
    <row r="561" spans="1:8" outlineLevel="1">
      <c r="A561" s="6">
        <v>4042310</v>
      </c>
      <c r="B561" s="12" t="s">
        <v>539</v>
      </c>
      <c r="C561" s="7"/>
      <c r="D561" s="118"/>
      <c r="E561" s="155">
        <f t="shared" si="27"/>
        <v>1295.8333333333335</v>
      </c>
      <c r="F561" s="155">
        <v>1555</v>
      </c>
      <c r="G561" s="111">
        <f t="shared" si="29"/>
        <v>0</v>
      </c>
      <c r="H561" s="114" t="s">
        <v>48</v>
      </c>
    </row>
    <row r="562" spans="1:8" outlineLevel="1">
      <c r="A562" s="6">
        <v>4042311</v>
      </c>
      <c r="B562" s="12" t="s">
        <v>540</v>
      </c>
      <c r="C562" s="7"/>
      <c r="D562" s="118"/>
      <c r="E562" s="155">
        <f t="shared" si="27"/>
        <v>1295.8333333333335</v>
      </c>
      <c r="F562" s="155">
        <v>1555</v>
      </c>
      <c r="G562" s="111">
        <f t="shared" si="29"/>
        <v>0</v>
      </c>
      <c r="H562" s="114">
        <v>20</v>
      </c>
    </row>
    <row r="563" spans="1:8" outlineLevel="1">
      <c r="A563" s="6">
        <v>4042312</v>
      </c>
      <c r="B563" s="12" t="s">
        <v>541</v>
      </c>
      <c r="C563" s="7"/>
      <c r="D563" s="118"/>
      <c r="E563" s="155">
        <f t="shared" si="27"/>
        <v>1295.8333333333335</v>
      </c>
      <c r="F563" s="155">
        <v>1555</v>
      </c>
      <c r="G563" s="111">
        <f t="shared" si="29"/>
        <v>0</v>
      </c>
      <c r="H563" s="114">
        <v>20</v>
      </c>
    </row>
    <row r="564" spans="1:8" outlineLevel="1">
      <c r="A564" s="6">
        <v>4042313</v>
      </c>
      <c r="B564" s="12" t="s">
        <v>542</v>
      </c>
      <c r="C564" s="7"/>
      <c r="D564" s="118"/>
      <c r="E564" s="155">
        <f t="shared" si="27"/>
        <v>1295.8333333333335</v>
      </c>
      <c r="F564" s="155">
        <v>1555</v>
      </c>
      <c r="G564" s="111">
        <f t="shared" si="29"/>
        <v>0</v>
      </c>
      <c r="H564" s="114">
        <v>20</v>
      </c>
    </row>
    <row r="565" spans="1:8" outlineLevel="1">
      <c r="A565" s="6">
        <v>4064817</v>
      </c>
      <c r="B565" s="12" t="s">
        <v>543</v>
      </c>
      <c r="C565" s="7"/>
      <c r="D565" s="119"/>
      <c r="E565" s="155">
        <f t="shared" si="27"/>
        <v>1295.8333333333335</v>
      </c>
      <c r="F565" s="155">
        <v>1555</v>
      </c>
      <c r="G565" s="109">
        <f t="shared" si="29"/>
        <v>0</v>
      </c>
      <c r="H565" s="145" t="s">
        <v>48</v>
      </c>
    </row>
    <row r="566" spans="1:8" outlineLevel="1">
      <c r="A566" s="6">
        <v>4042324</v>
      </c>
      <c r="B566" s="12" t="s">
        <v>544</v>
      </c>
      <c r="C566" s="7"/>
      <c r="D566" s="118"/>
      <c r="E566" s="155">
        <f t="shared" si="27"/>
        <v>1295.8333333333335</v>
      </c>
      <c r="F566" s="155">
        <v>1555</v>
      </c>
      <c r="G566" s="111">
        <f t="shared" si="29"/>
        <v>0</v>
      </c>
      <c r="H566" s="114" t="s">
        <v>48</v>
      </c>
    </row>
    <row r="567" spans="1:8" outlineLevel="1">
      <c r="A567" s="6">
        <v>4042325</v>
      </c>
      <c r="B567" s="12" t="s">
        <v>545</v>
      </c>
      <c r="C567" s="7"/>
      <c r="D567" s="118"/>
      <c r="E567" s="155">
        <f t="shared" si="27"/>
        <v>1295.8333333333335</v>
      </c>
      <c r="F567" s="155">
        <v>1555</v>
      </c>
      <c r="G567" s="111">
        <f t="shared" si="29"/>
        <v>0</v>
      </c>
      <c r="H567" s="114">
        <v>20</v>
      </c>
    </row>
    <row r="568" spans="1:8" outlineLevel="1">
      <c r="A568" s="6">
        <v>4042327</v>
      </c>
      <c r="B568" s="12" t="s">
        <v>546</v>
      </c>
      <c r="C568" s="7"/>
      <c r="D568" s="118"/>
      <c r="E568" s="155">
        <f t="shared" si="27"/>
        <v>1295.8333333333335</v>
      </c>
      <c r="F568" s="155">
        <v>1555</v>
      </c>
      <c r="G568" s="111">
        <f t="shared" si="29"/>
        <v>0</v>
      </c>
      <c r="H568" s="114" t="s">
        <v>48</v>
      </c>
    </row>
    <row r="569" spans="1:8" outlineLevel="1">
      <c r="A569" s="6">
        <v>4042305</v>
      </c>
      <c r="B569" s="12" t="s">
        <v>547</v>
      </c>
      <c r="C569" s="7"/>
      <c r="D569" s="118"/>
      <c r="E569" s="155">
        <f t="shared" si="27"/>
        <v>1295.8333333333335</v>
      </c>
      <c r="F569" s="155">
        <v>1555</v>
      </c>
      <c r="G569" s="111">
        <f t="shared" si="29"/>
        <v>0</v>
      </c>
      <c r="H569" s="114">
        <v>20</v>
      </c>
    </row>
    <row r="570" spans="1:8" outlineLevel="1">
      <c r="A570" s="6">
        <v>4042328</v>
      </c>
      <c r="B570" s="12" t="s">
        <v>548</v>
      </c>
      <c r="C570" s="7"/>
      <c r="D570" s="118"/>
      <c r="E570" s="155">
        <f t="shared" si="27"/>
        <v>1295.8333333333335</v>
      </c>
      <c r="F570" s="155">
        <v>1555</v>
      </c>
      <c r="G570" s="111">
        <f t="shared" si="29"/>
        <v>0</v>
      </c>
      <c r="H570" s="114">
        <v>20</v>
      </c>
    </row>
    <row r="571" spans="1:8" outlineLevel="1">
      <c r="A571" s="6">
        <v>4042329</v>
      </c>
      <c r="B571" s="12" t="s">
        <v>549</v>
      </c>
      <c r="C571" s="7"/>
      <c r="D571" s="118"/>
      <c r="E571" s="155">
        <f t="shared" si="27"/>
        <v>1295.8333333333335</v>
      </c>
      <c r="F571" s="155">
        <v>1555</v>
      </c>
      <c r="G571" s="111">
        <f t="shared" si="29"/>
        <v>0</v>
      </c>
      <c r="H571" s="114">
        <v>20</v>
      </c>
    </row>
    <row r="572" spans="1:8" outlineLevel="1">
      <c r="A572" s="6">
        <v>4042330</v>
      </c>
      <c r="B572" s="12" t="s">
        <v>550</v>
      </c>
      <c r="C572" s="7"/>
      <c r="D572" s="118"/>
      <c r="E572" s="155">
        <f t="shared" ref="E572:E612" si="30">F572/120*100</f>
        <v>1295.8333333333335</v>
      </c>
      <c r="F572" s="155">
        <v>1555</v>
      </c>
      <c r="G572" s="111">
        <f t="shared" si="29"/>
        <v>0</v>
      </c>
      <c r="H572" s="114">
        <v>20</v>
      </c>
    </row>
    <row r="573" spans="1:8" outlineLevel="1">
      <c r="A573" s="6">
        <v>4042331</v>
      </c>
      <c r="B573" s="12" t="s">
        <v>551</v>
      </c>
      <c r="C573" s="7"/>
      <c r="D573" s="118"/>
      <c r="E573" s="155">
        <f t="shared" si="30"/>
        <v>1295.8333333333335</v>
      </c>
      <c r="F573" s="155">
        <v>1555</v>
      </c>
      <c r="G573" s="111">
        <f t="shared" si="29"/>
        <v>0</v>
      </c>
      <c r="H573" s="114">
        <v>20</v>
      </c>
    </row>
    <row r="574" spans="1:8" outlineLevel="1">
      <c r="A574" s="6">
        <v>4042332</v>
      </c>
      <c r="B574" s="12" t="s">
        <v>552</v>
      </c>
      <c r="C574" s="7"/>
      <c r="D574" s="118"/>
      <c r="E574" s="155">
        <f t="shared" si="30"/>
        <v>1295.8333333333335</v>
      </c>
      <c r="F574" s="155">
        <v>1555</v>
      </c>
      <c r="G574" s="111">
        <f t="shared" si="29"/>
        <v>0</v>
      </c>
      <c r="H574" s="114" t="s">
        <v>48</v>
      </c>
    </row>
    <row r="575" spans="1:8" outlineLevel="1">
      <c r="A575" s="6">
        <v>4051183</v>
      </c>
      <c r="B575" s="12" t="s">
        <v>553</v>
      </c>
      <c r="C575" s="7"/>
      <c r="D575" s="118"/>
      <c r="E575" s="155">
        <f t="shared" si="30"/>
        <v>1295.8333333333335</v>
      </c>
      <c r="F575" s="155">
        <v>1555</v>
      </c>
      <c r="G575" s="111">
        <f t="shared" si="29"/>
        <v>0</v>
      </c>
      <c r="H575" s="114">
        <v>20</v>
      </c>
    </row>
    <row r="576" spans="1:8" outlineLevel="1">
      <c r="A576" s="6">
        <v>4051184</v>
      </c>
      <c r="B576" s="12" t="s">
        <v>554</v>
      </c>
      <c r="C576" s="7"/>
      <c r="D576" s="118"/>
      <c r="E576" s="155">
        <f t="shared" si="30"/>
        <v>1295.8333333333335</v>
      </c>
      <c r="F576" s="155">
        <v>1555</v>
      </c>
      <c r="G576" s="111">
        <f t="shared" si="29"/>
        <v>0</v>
      </c>
      <c r="H576" s="114">
        <v>20</v>
      </c>
    </row>
    <row r="577" spans="1:8" outlineLevel="1">
      <c r="A577" s="6">
        <v>4051185</v>
      </c>
      <c r="B577" s="12" t="s">
        <v>555</v>
      </c>
      <c r="C577" s="7"/>
      <c r="D577" s="118"/>
      <c r="E577" s="155">
        <f t="shared" si="30"/>
        <v>1295.8333333333335</v>
      </c>
      <c r="F577" s="155">
        <v>1555</v>
      </c>
      <c r="G577" s="111">
        <f t="shared" si="29"/>
        <v>0</v>
      </c>
      <c r="H577" s="114">
        <v>20</v>
      </c>
    </row>
    <row r="578" spans="1:8" outlineLevel="1">
      <c r="A578" s="6">
        <v>4051186</v>
      </c>
      <c r="B578" s="12" t="s">
        <v>556</v>
      </c>
      <c r="C578" s="7"/>
      <c r="D578" s="118"/>
      <c r="E578" s="155">
        <f t="shared" si="30"/>
        <v>1295.8333333333335</v>
      </c>
      <c r="F578" s="155">
        <v>1555</v>
      </c>
      <c r="G578" s="111">
        <f t="shared" si="29"/>
        <v>0</v>
      </c>
      <c r="H578" s="114">
        <v>20</v>
      </c>
    </row>
    <row r="579" spans="1:8" outlineLevel="1">
      <c r="A579" s="6">
        <v>4051187</v>
      </c>
      <c r="B579" s="12" t="s">
        <v>557</v>
      </c>
      <c r="C579" s="7"/>
      <c r="D579" s="118"/>
      <c r="E579" s="155">
        <f t="shared" si="30"/>
        <v>1295.8333333333335</v>
      </c>
      <c r="F579" s="155">
        <v>1555</v>
      </c>
      <c r="G579" s="111">
        <f t="shared" si="29"/>
        <v>0</v>
      </c>
      <c r="H579" s="114">
        <v>20</v>
      </c>
    </row>
    <row r="580" spans="1:8" outlineLevel="1">
      <c r="A580" s="6">
        <v>4051188</v>
      </c>
      <c r="B580" s="12" t="s">
        <v>558</v>
      </c>
      <c r="C580" s="7"/>
      <c r="D580" s="118"/>
      <c r="E580" s="155">
        <f t="shared" si="30"/>
        <v>1295.8333333333335</v>
      </c>
      <c r="F580" s="155">
        <v>1555</v>
      </c>
      <c r="G580" s="111">
        <f t="shared" si="29"/>
        <v>0</v>
      </c>
      <c r="H580" s="114">
        <v>20</v>
      </c>
    </row>
    <row r="581" spans="1:8" outlineLevel="1">
      <c r="A581" s="6">
        <v>4051189</v>
      </c>
      <c r="B581" s="12" t="s">
        <v>559</v>
      </c>
      <c r="C581" s="7"/>
      <c r="D581" s="118"/>
      <c r="E581" s="155">
        <f t="shared" si="30"/>
        <v>1295.8333333333335</v>
      </c>
      <c r="F581" s="155">
        <v>1555</v>
      </c>
      <c r="G581" s="111">
        <f t="shared" si="29"/>
        <v>0</v>
      </c>
      <c r="H581" s="114">
        <v>20</v>
      </c>
    </row>
    <row r="582" spans="1:8" outlineLevel="1">
      <c r="A582" s="8"/>
      <c r="B582" s="16" t="s">
        <v>267</v>
      </c>
      <c r="C582" s="20"/>
      <c r="D582" s="118"/>
      <c r="E582" s="159"/>
      <c r="F582" s="155"/>
      <c r="G582" s="111"/>
      <c r="H582" s="114"/>
    </row>
    <row r="583" spans="1:8" outlineLevel="1">
      <c r="A583" s="8">
        <v>4031202</v>
      </c>
      <c r="B583" s="3" t="s">
        <v>268</v>
      </c>
      <c r="C583" s="7"/>
      <c r="D583" s="118"/>
      <c r="E583" s="155">
        <f t="shared" si="30"/>
        <v>1377.5</v>
      </c>
      <c r="F583" s="155">
        <v>1653</v>
      </c>
      <c r="G583" s="111">
        <f t="shared" ref="G583:G616" si="31">C583*F583</f>
        <v>0</v>
      </c>
      <c r="H583" s="114" t="s">
        <v>48</v>
      </c>
    </row>
    <row r="584" spans="1:8" outlineLevel="1">
      <c r="A584" s="8">
        <v>4031203</v>
      </c>
      <c r="B584" s="3" t="s">
        <v>269</v>
      </c>
      <c r="C584" s="7"/>
      <c r="D584" s="118"/>
      <c r="E584" s="155">
        <f t="shared" si="30"/>
        <v>1377.5</v>
      </c>
      <c r="F584" s="155">
        <v>1653</v>
      </c>
      <c r="G584" s="111">
        <f t="shared" si="31"/>
        <v>0</v>
      </c>
      <c r="H584" s="114" t="s">
        <v>48</v>
      </c>
    </row>
    <row r="585" spans="1:8" outlineLevel="1">
      <c r="A585" s="8">
        <v>4031204</v>
      </c>
      <c r="B585" s="3" t="s">
        <v>270</v>
      </c>
      <c r="C585" s="7"/>
      <c r="D585" s="118"/>
      <c r="E585" s="155">
        <f t="shared" si="30"/>
        <v>1377.5</v>
      </c>
      <c r="F585" s="155">
        <v>1653</v>
      </c>
      <c r="G585" s="111">
        <f t="shared" si="31"/>
        <v>0</v>
      </c>
      <c r="H585" s="114" t="s">
        <v>48</v>
      </c>
    </row>
    <row r="586" spans="1:8" outlineLevel="1">
      <c r="A586" s="8">
        <v>4031205</v>
      </c>
      <c r="B586" s="3" t="s">
        <v>271</v>
      </c>
      <c r="C586" s="7"/>
      <c r="D586" s="118"/>
      <c r="E586" s="155">
        <f t="shared" si="30"/>
        <v>1377.5</v>
      </c>
      <c r="F586" s="155">
        <v>1653</v>
      </c>
      <c r="G586" s="111">
        <f t="shared" si="31"/>
        <v>0</v>
      </c>
      <c r="H586" s="114" t="s">
        <v>48</v>
      </c>
    </row>
    <row r="587" spans="1:8" outlineLevel="1">
      <c r="A587" s="8">
        <v>4031206</v>
      </c>
      <c r="B587" s="3" t="s">
        <v>272</v>
      </c>
      <c r="C587" s="7"/>
      <c r="D587" s="118"/>
      <c r="E587" s="155">
        <f t="shared" si="30"/>
        <v>1377.5</v>
      </c>
      <c r="F587" s="155">
        <v>1653</v>
      </c>
      <c r="G587" s="111">
        <f t="shared" si="31"/>
        <v>0</v>
      </c>
      <c r="H587" s="114" t="s">
        <v>48</v>
      </c>
    </row>
    <row r="588" spans="1:8" outlineLevel="1">
      <c r="A588" s="8">
        <v>4031207</v>
      </c>
      <c r="B588" s="3" t="s">
        <v>273</v>
      </c>
      <c r="C588" s="7"/>
      <c r="D588" s="118"/>
      <c r="E588" s="155">
        <f t="shared" si="30"/>
        <v>1377.5</v>
      </c>
      <c r="F588" s="155">
        <v>1653</v>
      </c>
      <c r="G588" s="111">
        <f t="shared" si="31"/>
        <v>0</v>
      </c>
      <c r="H588" s="114">
        <v>15</v>
      </c>
    </row>
    <row r="589" spans="1:8" outlineLevel="1">
      <c r="A589" s="8">
        <v>4031208</v>
      </c>
      <c r="B589" s="3" t="s">
        <v>274</v>
      </c>
      <c r="C589" s="7"/>
      <c r="D589" s="118"/>
      <c r="E589" s="155">
        <f t="shared" si="30"/>
        <v>1377.5</v>
      </c>
      <c r="F589" s="155">
        <v>1653</v>
      </c>
      <c r="G589" s="111">
        <f t="shared" si="31"/>
        <v>0</v>
      </c>
      <c r="H589" s="114" t="s">
        <v>48</v>
      </c>
    </row>
    <row r="590" spans="1:8" outlineLevel="1">
      <c r="A590" s="8">
        <v>4031209</v>
      </c>
      <c r="B590" s="3" t="s">
        <v>275</v>
      </c>
      <c r="C590" s="7"/>
      <c r="D590" s="118"/>
      <c r="E590" s="155">
        <f t="shared" si="30"/>
        <v>1377.5</v>
      </c>
      <c r="F590" s="155">
        <v>1653</v>
      </c>
      <c r="G590" s="111">
        <f t="shared" si="31"/>
        <v>0</v>
      </c>
      <c r="H590" s="114" t="s">
        <v>48</v>
      </c>
    </row>
    <row r="591" spans="1:8" outlineLevel="1">
      <c r="A591" s="8">
        <v>4031211</v>
      </c>
      <c r="B591" s="3" t="s">
        <v>276</v>
      </c>
      <c r="C591" s="7"/>
      <c r="D591" s="118"/>
      <c r="E591" s="155">
        <f t="shared" si="30"/>
        <v>1377.5</v>
      </c>
      <c r="F591" s="155">
        <v>1653</v>
      </c>
      <c r="G591" s="111">
        <f t="shared" si="31"/>
        <v>0</v>
      </c>
      <c r="H591" s="114" t="s">
        <v>48</v>
      </c>
    </row>
    <row r="592" spans="1:8" outlineLevel="1">
      <c r="A592" s="8">
        <v>4031212</v>
      </c>
      <c r="B592" s="3" t="s">
        <v>277</v>
      </c>
      <c r="C592" s="7"/>
      <c r="D592" s="118"/>
      <c r="E592" s="155">
        <f t="shared" si="30"/>
        <v>1377.5</v>
      </c>
      <c r="F592" s="155">
        <v>1653</v>
      </c>
      <c r="G592" s="111">
        <f t="shared" si="31"/>
        <v>0</v>
      </c>
      <c r="H592" s="114" t="s">
        <v>48</v>
      </c>
    </row>
    <row r="593" spans="1:8" outlineLevel="1">
      <c r="A593" s="8">
        <v>4031215</v>
      </c>
      <c r="B593" s="3" t="s">
        <v>278</v>
      </c>
      <c r="C593" s="7"/>
      <c r="D593" s="118"/>
      <c r="E593" s="155">
        <f t="shared" si="30"/>
        <v>1377.5</v>
      </c>
      <c r="F593" s="155">
        <v>1653</v>
      </c>
      <c r="G593" s="111">
        <f t="shared" si="31"/>
        <v>0</v>
      </c>
      <c r="H593" s="114" t="s">
        <v>48</v>
      </c>
    </row>
    <row r="594" spans="1:8" outlineLevel="1">
      <c r="A594" s="8">
        <v>4031216</v>
      </c>
      <c r="B594" s="3" t="s">
        <v>279</v>
      </c>
      <c r="C594" s="7"/>
      <c r="D594" s="118"/>
      <c r="E594" s="155">
        <f t="shared" si="30"/>
        <v>1377.5</v>
      </c>
      <c r="F594" s="155">
        <v>1653</v>
      </c>
      <c r="G594" s="111">
        <f t="shared" si="31"/>
        <v>0</v>
      </c>
      <c r="H594" s="114" t="s">
        <v>48</v>
      </c>
    </row>
    <row r="595" spans="1:8" outlineLevel="1">
      <c r="A595" s="8">
        <v>4031219</v>
      </c>
      <c r="B595" s="3" t="s">
        <v>280</v>
      </c>
      <c r="C595" s="7"/>
      <c r="D595" s="118"/>
      <c r="E595" s="155">
        <f t="shared" si="30"/>
        <v>1377.5</v>
      </c>
      <c r="F595" s="155">
        <v>1653</v>
      </c>
      <c r="G595" s="111">
        <f t="shared" si="31"/>
        <v>0</v>
      </c>
      <c r="H595" s="114" t="s">
        <v>48</v>
      </c>
    </row>
    <row r="596" spans="1:8" outlineLevel="1">
      <c r="A596" s="6">
        <v>4064795</v>
      </c>
      <c r="B596" s="12" t="s">
        <v>520</v>
      </c>
      <c r="C596" s="7"/>
      <c r="D596" s="119"/>
      <c r="E596" s="155">
        <f t="shared" si="30"/>
        <v>1377.5</v>
      </c>
      <c r="F596" s="155">
        <v>1653</v>
      </c>
      <c r="G596" s="109">
        <v>0</v>
      </c>
      <c r="H596" s="114" t="s">
        <v>48</v>
      </c>
    </row>
    <row r="597" spans="1:8" outlineLevel="1">
      <c r="A597" s="8">
        <v>4031222</v>
      </c>
      <c r="B597" s="3" t="s">
        <v>281</v>
      </c>
      <c r="C597" s="7"/>
      <c r="D597" s="118"/>
      <c r="E597" s="155">
        <f t="shared" si="30"/>
        <v>1377.5</v>
      </c>
      <c r="F597" s="155">
        <v>1653</v>
      </c>
      <c r="G597" s="111">
        <f t="shared" si="31"/>
        <v>0</v>
      </c>
      <c r="H597" s="114" t="s">
        <v>48</v>
      </c>
    </row>
    <row r="598" spans="1:8" outlineLevel="1">
      <c r="A598" s="8">
        <v>4031223</v>
      </c>
      <c r="B598" s="3" t="s">
        <v>282</v>
      </c>
      <c r="C598" s="7"/>
      <c r="D598" s="118"/>
      <c r="E598" s="155">
        <f t="shared" si="30"/>
        <v>1377.5</v>
      </c>
      <c r="F598" s="155">
        <v>1653</v>
      </c>
      <c r="G598" s="111">
        <f t="shared" si="31"/>
        <v>0</v>
      </c>
      <c r="H598" s="114">
        <v>15</v>
      </c>
    </row>
    <row r="599" spans="1:8" outlineLevel="1">
      <c r="A599" s="8">
        <v>4031224</v>
      </c>
      <c r="B599" s="3" t="s">
        <v>283</v>
      </c>
      <c r="C599" s="7"/>
      <c r="D599" s="118"/>
      <c r="E599" s="155">
        <f t="shared" si="30"/>
        <v>1377.5</v>
      </c>
      <c r="F599" s="155">
        <v>1653</v>
      </c>
      <c r="G599" s="111">
        <f t="shared" si="31"/>
        <v>0</v>
      </c>
      <c r="H599" s="114" t="s">
        <v>48</v>
      </c>
    </row>
    <row r="600" spans="1:8" outlineLevel="1">
      <c r="A600" s="8">
        <v>4031226</v>
      </c>
      <c r="B600" s="3" t="s">
        <v>284</v>
      </c>
      <c r="C600" s="7"/>
      <c r="D600" s="118"/>
      <c r="E600" s="155">
        <f t="shared" si="30"/>
        <v>1377.5</v>
      </c>
      <c r="F600" s="155">
        <v>1653</v>
      </c>
      <c r="G600" s="111">
        <f t="shared" si="31"/>
        <v>0</v>
      </c>
      <c r="H600" s="114">
        <v>15</v>
      </c>
    </row>
    <row r="601" spans="1:8" outlineLevel="1">
      <c r="A601" s="8">
        <v>4032536</v>
      </c>
      <c r="B601" s="3" t="s">
        <v>285</v>
      </c>
      <c r="C601" s="7"/>
      <c r="D601" s="118"/>
      <c r="E601" s="155">
        <f t="shared" si="30"/>
        <v>1377.5</v>
      </c>
      <c r="F601" s="155">
        <v>1653</v>
      </c>
      <c r="G601" s="111">
        <f t="shared" si="31"/>
        <v>0</v>
      </c>
      <c r="H601" s="114" t="s">
        <v>48</v>
      </c>
    </row>
    <row r="602" spans="1:8" outlineLevel="1">
      <c r="A602" s="8">
        <v>4032537</v>
      </c>
      <c r="B602" s="3" t="s">
        <v>286</v>
      </c>
      <c r="C602" s="7"/>
      <c r="D602" s="118"/>
      <c r="E602" s="155">
        <f t="shared" si="30"/>
        <v>1377.5</v>
      </c>
      <c r="F602" s="155">
        <v>1653</v>
      </c>
      <c r="G602" s="111">
        <f t="shared" si="31"/>
        <v>0</v>
      </c>
      <c r="H602" s="114">
        <v>15</v>
      </c>
    </row>
    <row r="603" spans="1:8" outlineLevel="1">
      <c r="A603" s="8">
        <v>4032538</v>
      </c>
      <c r="B603" s="3" t="s">
        <v>287</v>
      </c>
      <c r="C603" s="7"/>
      <c r="D603" s="118"/>
      <c r="E603" s="155">
        <f t="shared" si="30"/>
        <v>1377.5</v>
      </c>
      <c r="F603" s="155">
        <v>1653</v>
      </c>
      <c r="G603" s="111">
        <f t="shared" si="31"/>
        <v>0</v>
      </c>
      <c r="H603" s="114">
        <v>15</v>
      </c>
    </row>
    <row r="604" spans="1:8" outlineLevel="1">
      <c r="A604" s="8">
        <v>4032539</v>
      </c>
      <c r="B604" s="3" t="s">
        <v>288</v>
      </c>
      <c r="C604" s="7"/>
      <c r="D604" s="118"/>
      <c r="E604" s="155">
        <f t="shared" si="30"/>
        <v>1377.5</v>
      </c>
      <c r="F604" s="155">
        <v>1653</v>
      </c>
      <c r="G604" s="111">
        <f t="shared" si="31"/>
        <v>0</v>
      </c>
      <c r="H604" s="114" t="s">
        <v>48</v>
      </c>
    </row>
    <row r="605" spans="1:8" outlineLevel="1">
      <c r="A605" s="8">
        <v>4032540</v>
      </c>
      <c r="B605" s="3" t="s">
        <v>289</v>
      </c>
      <c r="C605" s="7"/>
      <c r="D605" s="118"/>
      <c r="E605" s="155">
        <f t="shared" si="30"/>
        <v>1377.5</v>
      </c>
      <c r="F605" s="155">
        <v>1653</v>
      </c>
      <c r="G605" s="111">
        <f t="shared" si="31"/>
        <v>0</v>
      </c>
      <c r="H605" s="114" t="s">
        <v>48</v>
      </c>
    </row>
    <row r="606" spans="1:8" outlineLevel="1">
      <c r="A606" s="8">
        <v>4051111</v>
      </c>
      <c r="B606" s="3" t="s">
        <v>290</v>
      </c>
      <c r="C606" s="7"/>
      <c r="D606" s="118"/>
      <c r="E606" s="155">
        <f t="shared" si="30"/>
        <v>1377.5</v>
      </c>
      <c r="F606" s="155">
        <v>1653</v>
      </c>
      <c r="G606" s="111">
        <f t="shared" si="31"/>
        <v>0</v>
      </c>
      <c r="H606" s="114">
        <v>15</v>
      </c>
    </row>
    <row r="607" spans="1:8" outlineLevel="1">
      <c r="A607" s="8">
        <v>4051112</v>
      </c>
      <c r="B607" s="3" t="s">
        <v>291</v>
      </c>
      <c r="C607" s="7"/>
      <c r="D607" s="118"/>
      <c r="E607" s="155">
        <f t="shared" si="30"/>
        <v>1377.5</v>
      </c>
      <c r="F607" s="155">
        <v>1653</v>
      </c>
      <c r="G607" s="111">
        <f t="shared" si="31"/>
        <v>0</v>
      </c>
      <c r="H607" s="114">
        <v>15</v>
      </c>
    </row>
    <row r="608" spans="1:8" outlineLevel="1">
      <c r="A608" s="8">
        <v>4051113</v>
      </c>
      <c r="B608" s="3" t="s">
        <v>292</v>
      </c>
      <c r="C608" s="7"/>
      <c r="D608" s="118"/>
      <c r="E608" s="155">
        <f t="shared" si="30"/>
        <v>1377.5</v>
      </c>
      <c r="F608" s="155">
        <v>1653</v>
      </c>
      <c r="G608" s="111">
        <f t="shared" si="31"/>
        <v>0</v>
      </c>
      <c r="H608" s="114">
        <v>15</v>
      </c>
    </row>
    <row r="609" spans="1:8" outlineLevel="1">
      <c r="A609" s="8">
        <v>4051114</v>
      </c>
      <c r="B609" s="3" t="s">
        <v>293</v>
      </c>
      <c r="C609" s="7"/>
      <c r="D609" s="118"/>
      <c r="E609" s="155">
        <f t="shared" si="30"/>
        <v>1377.5</v>
      </c>
      <c r="F609" s="155">
        <v>1653</v>
      </c>
      <c r="G609" s="111">
        <f t="shared" si="31"/>
        <v>0</v>
      </c>
      <c r="H609" s="114">
        <v>15</v>
      </c>
    </row>
    <row r="610" spans="1:8" outlineLevel="1">
      <c r="A610" s="8">
        <v>4051115</v>
      </c>
      <c r="B610" s="3" t="s">
        <v>294</v>
      </c>
      <c r="C610" s="7"/>
      <c r="D610" s="118"/>
      <c r="E610" s="155">
        <f t="shared" si="30"/>
        <v>1377.5</v>
      </c>
      <c r="F610" s="155">
        <v>1653</v>
      </c>
      <c r="G610" s="111">
        <f t="shared" si="31"/>
        <v>0</v>
      </c>
      <c r="H610" s="114">
        <v>15</v>
      </c>
    </row>
    <row r="611" spans="1:8" outlineLevel="1">
      <c r="A611" s="8">
        <v>4051116</v>
      </c>
      <c r="B611" s="3" t="s">
        <v>295</v>
      </c>
      <c r="C611" s="7"/>
      <c r="D611" s="118"/>
      <c r="E611" s="155">
        <f t="shared" si="30"/>
        <v>1377.5</v>
      </c>
      <c r="F611" s="155">
        <v>1653</v>
      </c>
      <c r="G611" s="111">
        <f t="shared" si="31"/>
        <v>0</v>
      </c>
      <c r="H611" s="114" t="s">
        <v>48</v>
      </c>
    </row>
    <row r="612" spans="1:8" outlineLevel="1">
      <c r="A612" s="8">
        <v>4051117</v>
      </c>
      <c r="B612" s="3" t="s">
        <v>296</v>
      </c>
      <c r="C612" s="7"/>
      <c r="D612" s="114"/>
      <c r="E612" s="155">
        <f t="shared" si="30"/>
        <v>1377.5</v>
      </c>
      <c r="F612" s="155">
        <v>1653</v>
      </c>
      <c r="G612" s="111">
        <f t="shared" si="31"/>
        <v>0</v>
      </c>
      <c r="H612" s="114" t="s">
        <v>48</v>
      </c>
    </row>
    <row r="613" spans="1:8" outlineLevel="1">
      <c r="A613" s="8"/>
      <c r="B613" s="205" t="s">
        <v>3</v>
      </c>
      <c r="C613" s="7"/>
      <c r="D613" s="114"/>
      <c r="E613" s="109">
        <f>F613/1.2</f>
        <v>483.33333333333337</v>
      </c>
      <c r="F613" s="206">
        <v>580</v>
      </c>
      <c r="G613" s="111">
        <f t="shared" si="31"/>
        <v>0</v>
      </c>
      <c r="H613" s="114"/>
    </row>
    <row r="614" spans="1:8" outlineLevel="1">
      <c r="A614" s="8"/>
      <c r="B614" s="205" t="s">
        <v>26</v>
      </c>
      <c r="C614" s="7"/>
      <c r="D614" s="114"/>
      <c r="E614" s="109">
        <f>F614/1.2</f>
        <v>3241.666666666667</v>
      </c>
      <c r="F614" s="109">
        <v>3890</v>
      </c>
      <c r="G614" s="111">
        <f t="shared" si="31"/>
        <v>0</v>
      </c>
      <c r="H614" s="114"/>
    </row>
    <row r="615" spans="1:8" outlineLevel="1">
      <c r="A615" s="8"/>
      <c r="B615" s="205" t="s">
        <v>6</v>
      </c>
      <c r="C615" s="7"/>
      <c r="D615" s="114"/>
      <c r="E615" s="109">
        <f>F615/1.2</f>
        <v>1016.6666666666667</v>
      </c>
      <c r="F615" s="206">
        <v>1220</v>
      </c>
      <c r="G615" s="111">
        <f t="shared" si="31"/>
        <v>0</v>
      </c>
      <c r="H615" s="114"/>
    </row>
    <row r="616" spans="1:8" outlineLevel="1">
      <c r="A616" s="8"/>
      <c r="B616" s="205" t="s">
        <v>11</v>
      </c>
      <c r="C616" s="7"/>
      <c r="D616" s="114"/>
      <c r="E616" s="109">
        <f>F616/1.2</f>
        <v>3916.666666666667</v>
      </c>
      <c r="F616" s="206">
        <v>4700</v>
      </c>
      <c r="G616" s="111">
        <f t="shared" si="31"/>
        <v>0</v>
      </c>
      <c r="H616" s="114"/>
    </row>
    <row r="617" spans="1:8">
      <c r="A617" s="99"/>
      <c r="B617" s="99"/>
      <c r="C617" s="99"/>
      <c r="D617" s="122"/>
      <c r="E617" s="160"/>
      <c r="F617" s="160"/>
      <c r="G617" s="107"/>
      <c r="H617" s="122"/>
    </row>
    <row r="618" spans="1:8">
      <c r="A618" s="350"/>
      <c r="B618" s="350"/>
      <c r="C618" s="350"/>
    </row>
    <row r="619" spans="1:8">
      <c r="A619" s="347"/>
      <c r="B619" s="347"/>
      <c r="C619" s="347"/>
    </row>
    <row r="620" spans="1:8">
      <c r="A620" s="98"/>
    </row>
    <row r="621" spans="1:8">
      <c r="A621" s="347"/>
      <c r="B621" s="347"/>
      <c r="C621" s="347"/>
    </row>
  </sheetData>
  <autoFilter ref="A17:H612">
    <filterColumn colId="0" showButton="0"/>
  </autoFilter>
  <mergeCells count="14">
    <mergeCell ref="A49:B49"/>
    <mergeCell ref="A1:A3"/>
    <mergeCell ref="B1:D3"/>
    <mergeCell ref="D13:F13"/>
    <mergeCell ref="A16:H16"/>
    <mergeCell ref="A17:B17"/>
    <mergeCell ref="A619:C619"/>
    <mergeCell ref="A621:C621"/>
    <mergeCell ref="A80:B80"/>
    <mergeCell ref="A314:H314"/>
    <mergeCell ref="A315:B315"/>
    <mergeCell ref="A347:B347"/>
    <mergeCell ref="A378:B378"/>
    <mergeCell ref="A618:C618"/>
  </mergeCells>
  <phoneticPr fontId="55" type="noConversion"/>
  <dataValidations count="2">
    <dataValidation type="list" allowBlank="1" showInputMessage="1" showErrorMessage="1" sqref="II6">
      <formula1>список3</formula1>
    </dataValidation>
    <dataValidation type="list" allowBlank="1" showInputMessage="1" showErrorMessage="1" sqref="B9">
      <formula1>"самовывоз, доставка"</formula1>
    </dataValidation>
  </dataValidations>
  <pageMargins left="0.7" right="0.7" top="0.75" bottom="0.75" header="0.3" footer="0.3"/>
  <pageSetup paperSize="9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P46"/>
  <sheetViews>
    <sheetView zoomScale="85" zoomScaleNormal="85" workbookViewId="0">
      <pane ySplit="4" topLeftCell="A5" activePane="bottomLeft" state="frozen"/>
      <selection pane="bottomLeft" activeCell="F48" sqref="F48"/>
    </sheetView>
  </sheetViews>
  <sheetFormatPr defaultRowHeight="15"/>
  <cols>
    <col min="1" max="1" width="19.85546875" style="71" customWidth="1"/>
    <col min="2" max="2" width="6.85546875" style="71" bestFit="1" customWidth="1"/>
    <col min="3" max="3" width="8.42578125" style="71" bestFit="1" customWidth="1"/>
    <col min="4" max="4" width="9.42578125" style="71" bestFit="1" customWidth="1"/>
    <col min="5" max="5" width="9.42578125" style="71" customWidth="1"/>
    <col min="6" max="6" width="16.5703125" style="71" bestFit="1" customWidth="1"/>
    <col min="7" max="7" width="8" style="71" customWidth="1"/>
    <col min="8" max="8" width="9.42578125" style="71" customWidth="1"/>
    <col min="9" max="9" width="8" style="71" bestFit="1" customWidth="1"/>
    <col min="10" max="10" width="11.5703125" style="71" bestFit="1" customWidth="1"/>
    <col min="11" max="16384" width="9.140625" style="71"/>
  </cols>
  <sheetData>
    <row r="1" spans="1:16" s="68" customFormat="1" ht="18">
      <c r="A1" s="355" t="s">
        <v>485</v>
      </c>
      <c r="B1" s="355"/>
      <c r="C1" s="355"/>
      <c r="D1" s="355"/>
      <c r="E1" s="355"/>
      <c r="F1" s="355"/>
      <c r="G1" s="355"/>
      <c r="H1" s="355"/>
      <c r="I1" s="355"/>
      <c r="J1" s="355"/>
      <c r="K1" s="67"/>
      <c r="L1" s="67"/>
    </row>
    <row r="2" spans="1:16">
      <c r="A2" s="69"/>
      <c r="B2" s="69"/>
      <c r="C2" s="69"/>
      <c r="D2" s="69"/>
      <c r="E2" s="69"/>
      <c r="F2" s="69"/>
      <c r="J2" s="69"/>
      <c r="K2" s="70"/>
      <c r="L2" s="70"/>
    </row>
    <row r="3" spans="1:16">
      <c r="A3" s="72" t="s">
        <v>422</v>
      </c>
      <c r="B3" s="73" t="s">
        <v>423</v>
      </c>
      <c r="C3" s="74" t="s">
        <v>424</v>
      </c>
      <c r="D3" s="74" t="s">
        <v>425</v>
      </c>
      <c r="E3" s="74" t="s">
        <v>507</v>
      </c>
      <c r="F3" s="74" t="s">
        <v>426</v>
      </c>
      <c r="G3" s="356" t="s">
        <v>521</v>
      </c>
      <c r="H3" s="356"/>
      <c r="I3" s="357"/>
      <c r="J3" s="75" t="s">
        <v>509</v>
      </c>
      <c r="K3" s="70"/>
      <c r="L3" s="70"/>
    </row>
    <row r="4" spans="1:16" ht="15.75" thickBot="1">
      <c r="A4" s="76"/>
      <c r="B4" s="77" t="s">
        <v>428</v>
      </c>
      <c r="C4" s="78" t="s">
        <v>428</v>
      </c>
      <c r="D4" s="78" t="s">
        <v>428</v>
      </c>
      <c r="E4" s="78" t="s">
        <v>508</v>
      </c>
      <c r="F4" s="78" t="s">
        <v>429</v>
      </c>
      <c r="G4" s="78" t="s">
        <v>423</v>
      </c>
      <c r="H4" s="78" t="s">
        <v>424</v>
      </c>
      <c r="I4" s="78" t="s">
        <v>427</v>
      </c>
      <c r="J4" s="79" t="s">
        <v>430</v>
      </c>
      <c r="K4" s="70"/>
      <c r="L4" s="70"/>
    </row>
    <row r="5" spans="1:16">
      <c r="A5" s="80"/>
      <c r="B5" s="81"/>
      <c r="C5" s="82"/>
      <c r="D5" s="82"/>
      <c r="E5" s="82"/>
      <c r="F5" s="82"/>
      <c r="G5" s="82"/>
      <c r="H5" s="82"/>
      <c r="I5" s="82"/>
      <c r="J5" s="83"/>
      <c r="K5" s="70"/>
      <c r="L5" s="70"/>
    </row>
    <row r="6" spans="1:16">
      <c r="A6" s="84" t="s">
        <v>487</v>
      </c>
      <c r="B6" s="81">
        <v>3600</v>
      </c>
      <c r="C6" s="82">
        <v>190</v>
      </c>
      <c r="D6" s="82">
        <v>10</v>
      </c>
      <c r="E6" s="82">
        <v>10.9</v>
      </c>
      <c r="F6" s="82">
        <v>144</v>
      </c>
      <c r="G6" s="82">
        <v>3620</v>
      </c>
      <c r="H6" s="82">
        <v>1220</v>
      </c>
      <c r="I6" s="82">
        <v>425</v>
      </c>
      <c r="J6" s="85">
        <f>_xlfn.CEILING.MATH(E6*F6+30)</f>
        <v>1600</v>
      </c>
      <c r="K6" s="70"/>
      <c r="L6" s="70"/>
    </row>
    <row r="7" spans="1:16">
      <c r="A7" s="84" t="s">
        <v>486</v>
      </c>
      <c r="B7" s="81">
        <v>3600</v>
      </c>
      <c r="C7" s="82">
        <v>186</v>
      </c>
      <c r="D7" s="82">
        <v>12</v>
      </c>
      <c r="E7" s="82">
        <v>12.5</v>
      </c>
      <c r="F7" s="82">
        <v>144</v>
      </c>
      <c r="G7" s="82">
        <v>3620</v>
      </c>
      <c r="H7" s="82">
        <v>1220</v>
      </c>
      <c r="I7" s="82">
        <v>425</v>
      </c>
      <c r="J7" s="85">
        <f>_xlfn.CEILING.MATH(E7*F7+30)</f>
        <v>1830</v>
      </c>
      <c r="K7" s="70"/>
      <c r="L7" s="70"/>
    </row>
    <row r="8" spans="1:16">
      <c r="A8" s="84"/>
      <c r="B8" s="86"/>
      <c r="C8" s="87"/>
      <c r="D8" s="87"/>
      <c r="E8" s="87"/>
      <c r="F8" s="87"/>
      <c r="G8" s="87"/>
      <c r="H8" s="87"/>
      <c r="I8" s="87"/>
      <c r="J8" s="69"/>
      <c r="K8" s="70"/>
      <c r="L8" s="70"/>
    </row>
    <row r="9" spans="1:16">
      <c r="A9" s="84" t="s">
        <v>432</v>
      </c>
      <c r="B9" s="81">
        <v>2500</v>
      </c>
      <c r="C9" s="82">
        <v>1220</v>
      </c>
      <c r="D9" s="82">
        <v>8</v>
      </c>
      <c r="E9" s="82">
        <v>44.2</v>
      </c>
      <c r="F9" s="82">
        <v>40</v>
      </c>
      <c r="G9" s="82">
        <v>2550</v>
      </c>
      <c r="H9" s="82">
        <v>1250</v>
      </c>
      <c r="I9" s="82">
        <v>500</v>
      </c>
      <c r="J9" s="85">
        <f>_xlfn.CEILING.MATH(E9*F9+30)</f>
        <v>1798</v>
      </c>
      <c r="K9" s="70"/>
      <c r="L9" s="70"/>
    </row>
    <row r="10" spans="1:16">
      <c r="A10" s="80"/>
      <c r="B10" s="81">
        <v>3050</v>
      </c>
      <c r="C10" s="82">
        <v>1220</v>
      </c>
      <c r="D10" s="82">
        <v>8</v>
      </c>
      <c r="E10" s="82">
        <v>52.7</v>
      </c>
      <c r="F10" s="82">
        <v>40</v>
      </c>
      <c r="G10" s="82">
        <v>3100</v>
      </c>
      <c r="H10" s="82">
        <v>1250</v>
      </c>
      <c r="I10" s="82">
        <v>500</v>
      </c>
      <c r="J10" s="85">
        <f>_xlfn.CEILING.MATH(E10*F10+30)</f>
        <v>2138</v>
      </c>
      <c r="K10" s="70"/>
      <c r="L10" s="70"/>
    </row>
    <row r="11" spans="1:16">
      <c r="A11" s="80"/>
      <c r="B11" s="81"/>
      <c r="C11" s="82"/>
      <c r="D11" s="82"/>
      <c r="E11" s="82"/>
      <c r="F11" s="82"/>
      <c r="G11" s="82"/>
      <c r="H11" s="82"/>
      <c r="I11" s="82"/>
      <c r="J11" s="85"/>
      <c r="K11" s="70"/>
      <c r="L11" s="70"/>
    </row>
    <row r="12" spans="1:16">
      <c r="A12" s="84" t="s">
        <v>510</v>
      </c>
      <c r="B12" s="88">
        <v>2500</v>
      </c>
      <c r="C12" s="82">
        <v>1220</v>
      </c>
      <c r="D12" s="82">
        <v>10</v>
      </c>
      <c r="E12" s="82">
        <v>51.1</v>
      </c>
      <c r="F12" s="82">
        <v>30</v>
      </c>
      <c r="G12" s="82">
        <v>2550</v>
      </c>
      <c r="H12" s="82">
        <v>1250</v>
      </c>
      <c r="I12" s="82">
        <v>500</v>
      </c>
      <c r="J12" s="85">
        <f>_xlfn.CEILING.MATH(E12*F12+30)</f>
        <v>1563</v>
      </c>
      <c r="K12" s="70"/>
      <c r="P12" s="70"/>
    </row>
    <row r="13" spans="1:16">
      <c r="A13" s="84"/>
      <c r="B13" s="88">
        <v>3050</v>
      </c>
      <c r="C13" s="82">
        <v>1220</v>
      </c>
      <c r="D13" s="82">
        <v>10</v>
      </c>
      <c r="E13" s="82">
        <v>65.599999999999994</v>
      </c>
      <c r="F13" s="82">
        <v>30</v>
      </c>
      <c r="G13" s="82">
        <v>3100</v>
      </c>
      <c r="H13" s="82">
        <v>1250</v>
      </c>
      <c r="I13" s="82">
        <v>500</v>
      </c>
      <c r="J13" s="85">
        <f>_xlfn.CEILING.MATH(E13*F13+30)</f>
        <v>1998</v>
      </c>
      <c r="K13" s="70"/>
      <c r="P13" s="70"/>
    </row>
    <row r="14" spans="1:16">
      <c r="A14" s="84"/>
      <c r="B14" s="88"/>
      <c r="C14" s="82"/>
      <c r="D14" s="82"/>
      <c r="E14" s="82"/>
      <c r="F14" s="82"/>
      <c r="G14" s="82"/>
      <c r="H14" s="82"/>
      <c r="I14" s="82"/>
      <c r="J14" s="85"/>
      <c r="K14" s="70"/>
      <c r="P14" s="70"/>
    </row>
    <row r="15" spans="1:16" ht="15" customHeight="1">
      <c r="A15" s="84" t="s">
        <v>511</v>
      </c>
      <c r="B15" s="88">
        <v>2530</v>
      </c>
      <c r="C15" s="89">
        <v>1280</v>
      </c>
      <c r="D15" s="82">
        <v>8</v>
      </c>
      <c r="E15" s="82">
        <v>48.8</v>
      </c>
      <c r="F15" s="89">
        <v>30</v>
      </c>
      <c r="G15" s="82">
        <v>2550</v>
      </c>
      <c r="H15" s="82">
        <v>1300</v>
      </c>
      <c r="I15" s="82">
        <v>350</v>
      </c>
      <c r="J15" s="85">
        <f>_xlfn.CEILING.MATH(E15*F15+30)</f>
        <v>1494</v>
      </c>
      <c r="K15" s="70"/>
      <c r="L15" s="70"/>
    </row>
    <row r="16" spans="1:16">
      <c r="A16" s="84"/>
      <c r="B16" s="88">
        <v>3130</v>
      </c>
      <c r="C16" s="89">
        <v>1280</v>
      </c>
      <c r="D16" s="82">
        <v>8</v>
      </c>
      <c r="E16" s="82">
        <v>62.1</v>
      </c>
      <c r="F16" s="89">
        <v>30</v>
      </c>
      <c r="G16" s="82">
        <v>3150</v>
      </c>
      <c r="H16" s="82">
        <v>1300</v>
      </c>
      <c r="I16" s="82">
        <v>350</v>
      </c>
      <c r="J16" s="85">
        <f>_xlfn.CEILING.MATH(E16*F16+30)</f>
        <v>1893</v>
      </c>
      <c r="K16" s="70"/>
      <c r="L16" s="70"/>
    </row>
    <row r="17" spans="1:12">
      <c r="A17" s="84"/>
      <c r="B17" s="88">
        <v>2530</v>
      </c>
      <c r="C17" s="89">
        <v>1280</v>
      </c>
      <c r="D17" s="82">
        <v>12</v>
      </c>
      <c r="E17" s="82">
        <v>73.2</v>
      </c>
      <c r="F17" s="89">
        <v>20</v>
      </c>
      <c r="G17" s="82">
        <v>2550</v>
      </c>
      <c r="H17" s="82">
        <v>1300</v>
      </c>
      <c r="I17" s="82">
        <v>350</v>
      </c>
      <c r="J17" s="85">
        <f>_xlfn.CEILING.MATH(E17*F17+30)</f>
        <v>1494</v>
      </c>
      <c r="K17" s="70"/>
      <c r="L17" s="70"/>
    </row>
    <row r="18" spans="1:12">
      <c r="A18" s="84"/>
      <c r="B18" s="88">
        <v>3130</v>
      </c>
      <c r="C18" s="89">
        <v>1280</v>
      </c>
      <c r="D18" s="82">
        <v>12</v>
      </c>
      <c r="E18" s="82">
        <v>93.2</v>
      </c>
      <c r="F18" s="89">
        <v>20</v>
      </c>
      <c r="G18" s="82">
        <v>3150</v>
      </c>
      <c r="H18" s="82">
        <v>1300</v>
      </c>
      <c r="I18" s="82">
        <v>350</v>
      </c>
      <c r="J18" s="85">
        <f>_xlfn.CEILING.MATH(E18*F18+30)</f>
        <v>1894</v>
      </c>
      <c r="K18" s="70"/>
      <c r="L18" s="70"/>
    </row>
    <row r="19" spans="1:12">
      <c r="A19" s="84"/>
      <c r="B19" s="88"/>
      <c r="C19" s="89"/>
      <c r="D19" s="82"/>
      <c r="E19" s="82"/>
      <c r="F19" s="89"/>
      <c r="G19" s="82"/>
      <c r="H19" s="82"/>
      <c r="I19" s="82"/>
      <c r="J19" s="85"/>
      <c r="L19" s="70"/>
    </row>
    <row r="20" spans="1:12">
      <c r="A20" s="84" t="s">
        <v>512</v>
      </c>
      <c r="B20" s="88">
        <v>2530</v>
      </c>
      <c r="C20" s="89">
        <v>1280</v>
      </c>
      <c r="D20" s="82">
        <v>8</v>
      </c>
      <c r="E20" s="82">
        <v>48.8</v>
      </c>
      <c r="F20" s="89">
        <v>30</v>
      </c>
      <c r="G20" s="82">
        <v>2550</v>
      </c>
      <c r="H20" s="82">
        <v>1300</v>
      </c>
      <c r="I20" s="82">
        <v>350</v>
      </c>
      <c r="J20" s="85">
        <f>_xlfn.CEILING.MATH(E20*F20+30)</f>
        <v>1494</v>
      </c>
      <c r="L20" s="70"/>
    </row>
    <row r="21" spans="1:12">
      <c r="A21" s="84"/>
      <c r="B21" s="88">
        <v>3130</v>
      </c>
      <c r="C21" s="89">
        <v>1280</v>
      </c>
      <c r="D21" s="82">
        <v>8</v>
      </c>
      <c r="E21" s="82">
        <v>62.1</v>
      </c>
      <c r="F21" s="89">
        <v>30</v>
      </c>
      <c r="G21" s="82">
        <v>3150</v>
      </c>
      <c r="H21" s="82">
        <v>1300</v>
      </c>
      <c r="I21" s="82">
        <v>350</v>
      </c>
      <c r="J21" s="85">
        <f>_xlfn.CEILING.MATH(E21*F21+30)</f>
        <v>1893</v>
      </c>
      <c r="K21" s="70"/>
      <c r="L21" s="70"/>
    </row>
    <row r="22" spans="1:12">
      <c r="A22" s="84"/>
      <c r="B22" s="88">
        <v>2530</v>
      </c>
      <c r="C22" s="89">
        <v>1280</v>
      </c>
      <c r="D22" s="82">
        <v>12</v>
      </c>
      <c r="E22" s="82">
        <v>73.2</v>
      </c>
      <c r="F22" s="89">
        <v>20</v>
      </c>
      <c r="G22" s="82">
        <v>2550</v>
      </c>
      <c r="H22" s="82">
        <v>1300</v>
      </c>
      <c r="I22" s="82">
        <v>350</v>
      </c>
      <c r="J22" s="85">
        <f>_xlfn.CEILING.MATH(E22*F22+30)</f>
        <v>1494</v>
      </c>
      <c r="K22" s="70"/>
    </row>
    <row r="23" spans="1:12">
      <c r="A23" s="84"/>
      <c r="B23" s="88">
        <v>3130</v>
      </c>
      <c r="C23" s="89">
        <v>1280</v>
      </c>
      <c r="D23" s="82">
        <v>12</v>
      </c>
      <c r="E23" s="82">
        <v>93.2</v>
      </c>
      <c r="F23" s="89">
        <v>20</v>
      </c>
      <c r="G23" s="82">
        <v>3150</v>
      </c>
      <c r="H23" s="82">
        <v>1300</v>
      </c>
      <c r="I23" s="82">
        <v>350</v>
      </c>
      <c r="J23" s="85">
        <f>_xlfn.CEILING.MATH(E23*F23+30)</f>
        <v>1894</v>
      </c>
      <c r="K23" s="70"/>
    </row>
    <row r="24" spans="1:12">
      <c r="A24" s="84"/>
      <c r="B24" s="88"/>
      <c r="C24" s="89"/>
      <c r="D24" s="82"/>
      <c r="E24" s="82"/>
      <c r="F24" s="89"/>
      <c r="G24" s="82"/>
      <c r="H24" s="82"/>
      <c r="I24" s="82"/>
      <c r="J24" s="85"/>
      <c r="K24" s="70"/>
      <c r="L24" s="70"/>
    </row>
    <row r="25" spans="1:12">
      <c r="A25" s="84" t="s">
        <v>513</v>
      </c>
      <c r="B25" s="88">
        <v>2530</v>
      </c>
      <c r="C25" s="89">
        <v>1280</v>
      </c>
      <c r="D25" s="82">
        <v>8</v>
      </c>
      <c r="E25" s="82">
        <v>49.9</v>
      </c>
      <c r="F25" s="89">
        <v>30</v>
      </c>
      <c r="G25" s="82">
        <v>2550</v>
      </c>
      <c r="H25" s="82">
        <v>1300</v>
      </c>
      <c r="I25" s="82">
        <v>350</v>
      </c>
      <c r="J25" s="85">
        <f>_xlfn.CEILING.MATH(E25*F25+30)</f>
        <v>1527</v>
      </c>
      <c r="K25" s="70"/>
      <c r="L25" s="70"/>
    </row>
    <row r="26" spans="1:12">
      <c r="A26" s="84"/>
      <c r="B26" s="88">
        <v>3130</v>
      </c>
      <c r="C26" s="89">
        <v>1280</v>
      </c>
      <c r="D26" s="82">
        <v>8</v>
      </c>
      <c r="E26" s="82">
        <v>61.8</v>
      </c>
      <c r="F26" s="89">
        <v>30</v>
      </c>
      <c r="G26" s="82">
        <v>3150</v>
      </c>
      <c r="H26" s="82">
        <v>1300</v>
      </c>
      <c r="I26" s="82">
        <v>350</v>
      </c>
      <c r="J26" s="85">
        <f>_xlfn.CEILING.MATH(E26*F26+30)</f>
        <v>1884</v>
      </c>
      <c r="K26" s="70"/>
      <c r="L26" s="70"/>
    </row>
    <row r="27" spans="1:12">
      <c r="A27" s="84"/>
      <c r="B27" s="88"/>
      <c r="C27" s="89"/>
      <c r="D27" s="82"/>
      <c r="E27" s="82"/>
      <c r="F27" s="89"/>
      <c r="G27" s="82"/>
      <c r="H27" s="82"/>
      <c r="I27" s="82"/>
      <c r="J27" s="85"/>
      <c r="K27" s="70"/>
      <c r="L27" s="70"/>
    </row>
    <row r="28" spans="1:12">
      <c r="A28" s="84" t="s">
        <v>514</v>
      </c>
      <c r="B28" s="88">
        <v>2530</v>
      </c>
      <c r="C28" s="89">
        <v>1280</v>
      </c>
      <c r="D28" s="82">
        <v>8</v>
      </c>
      <c r="E28" s="82">
        <v>48.8</v>
      </c>
      <c r="F28" s="89">
        <v>30</v>
      </c>
      <c r="G28" s="82">
        <v>2550</v>
      </c>
      <c r="H28" s="82">
        <v>1300</v>
      </c>
      <c r="I28" s="82">
        <v>350</v>
      </c>
      <c r="J28" s="85">
        <f>_xlfn.CEILING.MATH(E28*F28+30)</f>
        <v>1494</v>
      </c>
      <c r="K28" s="70"/>
      <c r="L28" s="70"/>
    </row>
    <row r="29" spans="1:12">
      <c r="A29" s="84"/>
      <c r="B29" s="88">
        <v>3130</v>
      </c>
      <c r="C29" s="89">
        <v>1280</v>
      </c>
      <c r="D29" s="82">
        <v>8</v>
      </c>
      <c r="E29" s="82">
        <v>62.1</v>
      </c>
      <c r="F29" s="89">
        <v>30</v>
      </c>
      <c r="G29" s="82">
        <v>3150</v>
      </c>
      <c r="H29" s="82">
        <v>1300</v>
      </c>
      <c r="I29" s="82">
        <v>350</v>
      </c>
      <c r="J29" s="85">
        <f>_xlfn.CEILING.MATH(E29*F29+30)</f>
        <v>1893</v>
      </c>
      <c r="K29" s="70"/>
      <c r="L29" s="70"/>
    </row>
    <row r="30" spans="1:12">
      <c r="A30" s="84"/>
      <c r="B30" s="88">
        <v>2530</v>
      </c>
      <c r="C30" s="89">
        <v>1280</v>
      </c>
      <c r="D30" s="82">
        <v>12</v>
      </c>
      <c r="E30" s="82">
        <v>73.2</v>
      </c>
      <c r="F30" s="89">
        <v>20</v>
      </c>
      <c r="G30" s="82">
        <v>2550</v>
      </c>
      <c r="H30" s="82">
        <v>1300</v>
      </c>
      <c r="I30" s="82">
        <v>350</v>
      </c>
      <c r="J30" s="85">
        <f>_xlfn.CEILING.MATH(E30*F30+30)</f>
        <v>1494</v>
      </c>
      <c r="K30" s="70"/>
      <c r="L30" s="70"/>
    </row>
    <row r="31" spans="1:12">
      <c r="A31" s="84"/>
      <c r="B31" s="88">
        <v>3130</v>
      </c>
      <c r="C31" s="89">
        <v>1280</v>
      </c>
      <c r="D31" s="82">
        <v>12</v>
      </c>
      <c r="E31" s="82">
        <v>93.2</v>
      </c>
      <c r="F31" s="89">
        <v>20</v>
      </c>
      <c r="G31" s="82">
        <v>3150</v>
      </c>
      <c r="H31" s="82">
        <v>1300</v>
      </c>
      <c r="I31" s="82">
        <v>350</v>
      </c>
      <c r="J31" s="85">
        <f>_xlfn.CEILING.MATH(E31*F31+30)</f>
        <v>1894</v>
      </c>
      <c r="K31" s="70"/>
      <c r="L31" s="70"/>
    </row>
    <row r="32" spans="1:12">
      <c r="A32" s="84"/>
      <c r="B32" s="88"/>
      <c r="C32" s="89"/>
      <c r="D32" s="82"/>
      <c r="E32" s="82"/>
      <c r="F32" s="89"/>
      <c r="G32" s="82"/>
      <c r="H32" s="82"/>
      <c r="I32" s="82"/>
      <c r="J32" s="85"/>
      <c r="K32" s="70"/>
      <c r="L32" s="70"/>
    </row>
    <row r="33" spans="1:10" s="131" customFormat="1">
      <c r="A33" s="132"/>
      <c r="B33" s="132"/>
    </row>
    <row r="35" spans="1:10">
      <c r="A35" s="358"/>
      <c r="B35" s="358"/>
      <c r="C35" s="358"/>
      <c r="D35" s="358"/>
      <c r="E35" s="358"/>
      <c r="F35" s="358"/>
      <c r="G35" s="358"/>
      <c r="H35" s="358"/>
      <c r="I35" s="358"/>
      <c r="J35" s="358"/>
    </row>
    <row r="36" spans="1:10">
      <c r="A36" s="358"/>
      <c r="B36" s="358"/>
      <c r="C36" s="358"/>
      <c r="D36" s="90"/>
      <c r="E36" s="90"/>
      <c r="F36" s="90"/>
      <c r="G36" s="90"/>
      <c r="H36" s="90"/>
      <c r="I36" s="90"/>
      <c r="J36" s="90"/>
    </row>
    <row r="37" spans="1:10">
      <c r="A37" s="360"/>
      <c r="B37" s="358"/>
      <c r="C37" s="358"/>
      <c r="D37" s="90"/>
      <c r="E37" s="90"/>
      <c r="F37" s="90"/>
      <c r="G37" s="90"/>
      <c r="H37" s="90"/>
      <c r="I37" s="90"/>
      <c r="J37" s="90"/>
    </row>
    <row r="38" spans="1:10">
      <c r="A38" s="358"/>
      <c r="B38" s="358"/>
      <c r="C38" s="358"/>
      <c r="D38" s="358"/>
      <c r="E38" s="358"/>
      <c r="F38" s="358"/>
    </row>
    <row r="39" spans="1:10">
      <c r="A39" s="359"/>
      <c r="B39" s="359"/>
      <c r="C39" s="359"/>
      <c r="D39" s="359"/>
      <c r="E39" s="102"/>
    </row>
    <row r="40" spans="1:10" ht="15" customHeight="1">
      <c r="A40" s="129"/>
      <c r="B40" s="130"/>
      <c r="C40" s="130"/>
      <c r="D40" s="130"/>
      <c r="E40" s="130"/>
    </row>
    <row r="41" spans="1:10" ht="15" customHeight="1">
      <c r="A41" s="130"/>
      <c r="B41" s="130"/>
      <c r="C41" s="130"/>
      <c r="D41" s="130"/>
      <c r="E41" s="130"/>
    </row>
    <row r="45" spans="1:10">
      <c r="A45" s="91"/>
    </row>
    <row r="46" spans="1:10">
      <c r="A46" s="358"/>
      <c r="B46" s="358"/>
      <c r="C46" s="358"/>
    </row>
  </sheetData>
  <mergeCells count="8">
    <mergeCell ref="A1:J1"/>
    <mergeCell ref="G3:I3"/>
    <mergeCell ref="A36:C36"/>
    <mergeCell ref="A46:C46"/>
    <mergeCell ref="A39:D39"/>
    <mergeCell ref="A37:C37"/>
    <mergeCell ref="A38:F38"/>
    <mergeCell ref="A35:J35"/>
  </mergeCells>
  <phoneticPr fontId="55" type="noConversion"/>
  <pageMargins left="0.23622047244094491" right="0.23622047244094491" top="0.74803149606299213" bottom="0.74803149606299213" header="0.31496062992125984" footer="0.31496062992125984"/>
  <pageSetup paperSize="9" scale="8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0D56D198FADF46A660F5BDD3DB1E0D" ma:contentTypeVersion="11" ma:contentTypeDescription="Create a new document." ma:contentTypeScope="" ma:versionID="86fcea9614b6697e9eadc501160ea19a">
  <xsd:schema xmlns:xsd="http://www.w3.org/2001/XMLSchema" xmlns:xs="http://www.w3.org/2001/XMLSchema" xmlns:p="http://schemas.microsoft.com/office/2006/metadata/properties" xmlns:ns3="3fcdddef-cd8b-4c5c-84eb-3a5ba229ab3f" xmlns:ns4="44ba576d-7f50-4bb1-a700-a8cab0946481" targetNamespace="http://schemas.microsoft.com/office/2006/metadata/properties" ma:root="true" ma:fieldsID="c90a6214e68d61f819ed50edad6f4cee" ns3:_="" ns4:_="">
    <xsd:import namespace="3fcdddef-cd8b-4c5c-84eb-3a5ba229ab3f"/>
    <xsd:import namespace="44ba576d-7f50-4bb1-a700-a8cab094648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cdddef-cd8b-4c5c-84eb-3a5ba229ab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ba576d-7f50-4bb1-a700-a8cab094648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3D393D-45B2-4C2D-B3B8-07EB720D8F56}">
  <ds:schemaRefs>
    <ds:schemaRef ds:uri="http://schemas.microsoft.com/office/2006/metadata/properties"/>
    <ds:schemaRef ds:uri="http://www.w3.org/2000/xmlns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8074C46-DE58-4125-A5A3-E4DB3C18A4D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C56B99-2239-4927-8196-8B4B6B2D113F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3fcdddef-cd8b-4c5c-84eb-3a5ba229ab3f"/>
    <ds:schemaRef ds:uri="44ba576d-7f50-4bb1-a700-a8cab0946481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 mini</vt:lpstr>
      <vt:lpstr>Прайс-лист Cedral 2021</vt:lpstr>
      <vt:lpstr>Бланк заказа Cedral 2021</vt:lpstr>
      <vt:lpstr>Логистические параметры товара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Maslovskiy</dc:creator>
  <cp:lastModifiedBy>Администратор</cp:lastModifiedBy>
  <cp:lastPrinted>2017-04-25T08:11:02Z</cp:lastPrinted>
  <dcterms:created xsi:type="dcterms:W3CDTF">2015-05-05T12:16:33Z</dcterms:created>
  <dcterms:modified xsi:type="dcterms:W3CDTF">2021-08-16T18:25:16Z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0x010100B80D56D198FADF46A660F5BDD3DB1E0D</vt:lpwstr>
  </property>
  <property fmtid="{D5CDD505-2E9C-101B-9397-08002B2CF9AE}" pid="3" name="BExAnalyzer_OldName">
    <vt:lpwstr>Blank zakaza+Price List CEDRAL CEDRAL click. LLC Etex 15.01.2020 (price 2020).xlsx</vt:lpwstr>
  </property>
</Properties>
</file>